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Process Safety Events Reports\2021\Spreadsheet Update\"/>
    </mc:Choice>
  </mc:AlternateContent>
  <xr:revisionPtr revIDLastSave="0" documentId="13_ncr:1_{9083323D-A85F-4C40-BBEE-6D5A9AE43705}" xr6:coauthVersionLast="47" xr6:coauthVersionMax="47" xr10:uidLastSave="{00000000-0000-0000-0000-000000000000}"/>
  <bookViews>
    <workbookView xWindow="-14412" yWindow="4128" windowWidth="23040" windowHeight="11940" xr2:uid="{E425B023-90D5-4DFD-86BB-62036ABE5CA3}"/>
  </bookViews>
  <sheets>
    <sheet name="Contact" sheetId="12" r:id="rId1"/>
    <sheet name="Summary" sheetId="16" r:id="rId2"/>
    <sheet name="Facility_Information" sheetId="9" r:id="rId3"/>
    <sheet name="Event_and_Consequence" sheetId="11" r:id="rId4"/>
    <sheet name="Drop_downs" sheetId="6" state="hidden" r:id="rId5"/>
    <sheet name="PoR Detail Validation" sheetId="17" state="hidden" r:id="rId6"/>
    <sheet name="Causal Factors" sheetId="18" state="hidden" r:id="rId7"/>
  </sheets>
  <definedNames>
    <definedName name="_xlnm._FilterDatabase" localSheetId="4" hidden="1">Drop_downs!#REF!</definedName>
    <definedName name="_xlnm._FilterDatabase" localSheetId="3" hidden="1">Event_and_Consequence!$BP$6:$BQ$6</definedName>
    <definedName name="_xlnm._FilterDatabase" localSheetId="5" hidden="1">'PoR Detail Validation'!$D$1:$E$189</definedName>
    <definedName name="_Hlk16781793" localSheetId="6">'Causal Factors'!$A$58</definedName>
    <definedName name="_Hlk16781829" localSheetId="6">'Causal Factors'!$A$73</definedName>
    <definedName name="_PRD1">Drop_downs!$G$19:$G$20</definedName>
    <definedName name="_PRD2">Drop_downs!$G$22:$G$24</definedName>
    <definedName name="AcuteRel1">Drop_downs!$G$26:$G$27</definedName>
    <definedName name="AcuteRel2">Drop_downs!$G$26:$G$27</definedName>
    <definedName name="AcuteRelease">Drop_downs!$G$26:$G$27</definedName>
    <definedName name="AcuteRelT1">Drop_downs!$G$26:$G$27</definedName>
    <definedName name="AcuteRelT2">Drop_downs!$G$26:$G$27</definedName>
    <definedName name="AFMP_Use_Only" localSheetId="6">Drop_downs!$G$6:$G$7</definedName>
    <definedName name="AFMP_Use_Only">Drop_downs!$H$6:$H$7</definedName>
    <definedName name="Evacuation" localSheetId="6">Drop_downs!$F$11:$F$12</definedName>
    <definedName name="Evacuation">Drop_downs!$G$11:$G$12</definedName>
    <definedName name="FacilityType" comment="updated">Drop_downs!$A$2:$A$8</definedName>
    <definedName name="Fire">Drop_downs!$G$15:$G$17</definedName>
    <definedName name="Fire1">Drop_downs!$G$15:$G$16</definedName>
    <definedName name="Fire2" localSheetId="6">Drop_downs!$F$15:$F$16</definedName>
    <definedName name="Fire2">Drop_downs!$G$15:$G$16</definedName>
    <definedName name="General">Drop_downs!$G$37:$G$38</definedName>
    <definedName name="GeneralChem">Drop_downs!$E$2:$E$33</definedName>
    <definedName name="InorOutdoor" localSheetId="6">Drop_downs!$F$30:$F$32</definedName>
    <definedName name="InorOutdoor">Drop_downs!$G$30:$G$32</definedName>
    <definedName name="MaterialType" localSheetId="6">Drop_downs!$F$2:$F$8</definedName>
    <definedName name="MaterialType">Drop_downs!$G$2:$G$8</definedName>
    <definedName name="ModeofOperation" localSheetId="6">Drop_downs!$E$2:$E$10</definedName>
    <definedName name="ModeofOperation">Drop_downs!$F$2:$F$10</definedName>
    <definedName name="NoEvents" localSheetId="6">Drop_downs!$A$10:$A$13</definedName>
    <definedName name="NoEvents">Drop_downs!$A$11:$A$14</definedName>
    <definedName name="Normal_Operation" localSheetId="6">Drop_downs!$E$14:$E$24</definedName>
    <definedName name="Normal_Operation">Drop_downs!$F$14:$F$24</definedName>
    <definedName name="OpStatus" localSheetId="6">Drop_downs!$A$16:$A$17</definedName>
    <definedName name="OpStatus">Drop_downs!$A$17:$A$18</definedName>
    <definedName name="Petrochemical" localSheetId="6">Drop_downs!$D$2:$D$53</definedName>
    <definedName name="Petrochemical">Drop_downs!$D$2:$D$53</definedName>
    <definedName name="PointofRelease" localSheetId="6">Drop_downs!$J$2:$J$17</definedName>
    <definedName name="PointofRelease">Drop_downs!$K$2:$K$17</definedName>
    <definedName name="PRD">Drop_downs!$G$19:$G$21</definedName>
    <definedName name="PRDsub1" localSheetId="6">Drop_downs!$F$19:$F$21</definedName>
    <definedName name="PRDsub1">Drop_downs!$G$19:$G$21</definedName>
    <definedName name="PRDsub2" localSheetId="6">Drop_downs!$F$22:$F$23</definedName>
    <definedName name="PRDsub2">Drop_downs!$G$22:$G$23</definedName>
    <definedName name="Processes" comment="Please select one of the refining or petrochemical procceses">Drop_downs!$A$6:$A$83</definedName>
    <definedName name="Refining" localSheetId="6">Drop_downs!$C$2:$C$25</definedName>
    <definedName name="Refining">Drop_downs!$C$2:$C$26</definedName>
    <definedName name="SiteName">OFFSET(Facility_Information!$B$6,0,0,COUNTA(Facility_Information!$B$6:$B$500)-1,1)</definedName>
    <definedName name="Tier2">Drop_downs!$A$13:$A$14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I6" i="11" l="1"/>
  <c r="G57" i="16"/>
  <c r="H34" i="16"/>
  <c r="H32" i="16"/>
  <c r="H30" i="16"/>
  <c r="G28" i="16"/>
  <c r="G83" i="16" l="1"/>
  <c r="G81" i="16"/>
  <c r="G79" i="16"/>
  <c r="G77" i="16"/>
  <c r="G75" i="16"/>
  <c r="G73" i="16"/>
  <c r="G71" i="16"/>
  <c r="G69" i="16"/>
  <c r="G67" i="16"/>
  <c r="G65" i="16"/>
  <c r="G63" i="16"/>
  <c r="G61" i="16"/>
  <c r="G59" i="16"/>
  <c r="DL500" i="11"/>
  <c r="DL499" i="11"/>
  <c r="DL498" i="11"/>
  <c r="DL497" i="11"/>
  <c r="DL496" i="11"/>
  <c r="DL495" i="11"/>
  <c r="DL494" i="11"/>
  <c r="DL493" i="11"/>
  <c r="DL492" i="11"/>
  <c r="DL491" i="11"/>
  <c r="DL490" i="11"/>
  <c r="DL489" i="11"/>
  <c r="DL488" i="11"/>
  <c r="DL487" i="11"/>
  <c r="DL486" i="11"/>
  <c r="DL485" i="11"/>
  <c r="DL484" i="11"/>
  <c r="DL483" i="11"/>
  <c r="DL482" i="11"/>
  <c r="DL481" i="11"/>
  <c r="DL480" i="11"/>
  <c r="DL479" i="11"/>
  <c r="DL478" i="11"/>
  <c r="DL477" i="11"/>
  <c r="DL476" i="11"/>
  <c r="DL475" i="11"/>
  <c r="DL474" i="11"/>
  <c r="DL473" i="11"/>
  <c r="DL472" i="11"/>
  <c r="DL471" i="11"/>
  <c r="DL470" i="11"/>
  <c r="DL469" i="11"/>
  <c r="DL468" i="11"/>
  <c r="DL467" i="11"/>
  <c r="DL466" i="11"/>
  <c r="DL465" i="11"/>
  <c r="DL464" i="11"/>
  <c r="DL463" i="11"/>
  <c r="DL462" i="11"/>
  <c r="DL461" i="11"/>
  <c r="DL460" i="11"/>
  <c r="DL459" i="11"/>
  <c r="DL458" i="11"/>
  <c r="DL457" i="11"/>
  <c r="DL456" i="11"/>
  <c r="DL455" i="11"/>
  <c r="DL454" i="11"/>
  <c r="DL453" i="11"/>
  <c r="DL452" i="11"/>
  <c r="DL451" i="11"/>
  <c r="DL450" i="11"/>
  <c r="DL449" i="11"/>
  <c r="DL448" i="11"/>
  <c r="DL447" i="11"/>
  <c r="DL446" i="11"/>
  <c r="DL445" i="11"/>
  <c r="DL444" i="11"/>
  <c r="DL443" i="11"/>
  <c r="DL442" i="11"/>
  <c r="DL441" i="11"/>
  <c r="DL440" i="11"/>
  <c r="DL439" i="11"/>
  <c r="DL438" i="11"/>
  <c r="DL437" i="11"/>
  <c r="DL436" i="11"/>
  <c r="DL435" i="11"/>
  <c r="DL434" i="11"/>
  <c r="DL433" i="11"/>
  <c r="DL432" i="11"/>
  <c r="DL431" i="11"/>
  <c r="DL430" i="11"/>
  <c r="DL429" i="11"/>
  <c r="DL428" i="11"/>
  <c r="DL427" i="11"/>
  <c r="DL426" i="11"/>
  <c r="DL425" i="11"/>
  <c r="DL424" i="11"/>
  <c r="DL423" i="11"/>
  <c r="DL422" i="11"/>
  <c r="DL421" i="11"/>
  <c r="DL420" i="11"/>
  <c r="DL419" i="11"/>
  <c r="DL418" i="11"/>
  <c r="DL417" i="11"/>
  <c r="DL416" i="11"/>
  <c r="DL415" i="11"/>
  <c r="DL414" i="11"/>
  <c r="DL413" i="11"/>
  <c r="DL412" i="11"/>
  <c r="DL411" i="11"/>
  <c r="DL410" i="11"/>
  <c r="DL409" i="11"/>
  <c r="DL408" i="11"/>
  <c r="DL407" i="11"/>
  <c r="DL406" i="11"/>
  <c r="DL405" i="11"/>
  <c r="DL404" i="11"/>
  <c r="DL403" i="11"/>
  <c r="DL402" i="11"/>
  <c r="DL401" i="11"/>
  <c r="DL400" i="11"/>
  <c r="DL399" i="11"/>
  <c r="DL398" i="11"/>
  <c r="DL397" i="11"/>
  <c r="DL396" i="11"/>
  <c r="DL395" i="11"/>
  <c r="DL394" i="11"/>
  <c r="DL393" i="11"/>
  <c r="DL392" i="11"/>
  <c r="DL391" i="11"/>
  <c r="DL390" i="11"/>
  <c r="DL389" i="11"/>
  <c r="DL388" i="11"/>
  <c r="DL387" i="11"/>
  <c r="DL386" i="11"/>
  <c r="DL385" i="11"/>
  <c r="DL384" i="11"/>
  <c r="DL383" i="11"/>
  <c r="DL382" i="11"/>
  <c r="DL381" i="11"/>
  <c r="DL380" i="11"/>
  <c r="DL379" i="11"/>
  <c r="DL378" i="11"/>
  <c r="DL377" i="11"/>
  <c r="DL376" i="11"/>
  <c r="DL375" i="11"/>
  <c r="DL374" i="11"/>
  <c r="DL373" i="11"/>
  <c r="DL372" i="11"/>
  <c r="DL371" i="11"/>
  <c r="DL370" i="11"/>
  <c r="DL369" i="11"/>
  <c r="DL368" i="11"/>
  <c r="DL367" i="11"/>
  <c r="DL366" i="11"/>
  <c r="DL365" i="11"/>
  <c r="DL364" i="11"/>
  <c r="DL363" i="11"/>
  <c r="DL362" i="11"/>
  <c r="DL361" i="11"/>
  <c r="DL360" i="11"/>
  <c r="DL359" i="11"/>
  <c r="DL358" i="11"/>
  <c r="DL357" i="11"/>
  <c r="DL356" i="11"/>
  <c r="DL355" i="11"/>
  <c r="DL354" i="11"/>
  <c r="DL353" i="11"/>
  <c r="DL352" i="11"/>
  <c r="DL351" i="11"/>
  <c r="DL350" i="11"/>
  <c r="DL349" i="11"/>
  <c r="DL348" i="11"/>
  <c r="DL347" i="11"/>
  <c r="DL346" i="11"/>
  <c r="DL345" i="11"/>
  <c r="DL344" i="11"/>
  <c r="DL343" i="11"/>
  <c r="DL342" i="11"/>
  <c r="DL341" i="11"/>
  <c r="DL340" i="11"/>
  <c r="DL339" i="11"/>
  <c r="DL338" i="11"/>
  <c r="DL337" i="11"/>
  <c r="DL336" i="11"/>
  <c r="DL335" i="11"/>
  <c r="DL334" i="11"/>
  <c r="DL333" i="11"/>
  <c r="DL332" i="11"/>
  <c r="DL331" i="11"/>
  <c r="DL330" i="11"/>
  <c r="DL329" i="11"/>
  <c r="DL328" i="11"/>
  <c r="DL327" i="11"/>
  <c r="DL326" i="11"/>
  <c r="DL325" i="11"/>
  <c r="DL324" i="11"/>
  <c r="DL323" i="11"/>
  <c r="DL322" i="11"/>
  <c r="DL321" i="11"/>
  <c r="DL320" i="11"/>
  <c r="DL319" i="11"/>
  <c r="DL318" i="11"/>
  <c r="DL317" i="11"/>
  <c r="DL316" i="11"/>
  <c r="DL315" i="11"/>
  <c r="DL314" i="11"/>
  <c r="DL313" i="11"/>
  <c r="DL312" i="11"/>
  <c r="DL311" i="11"/>
  <c r="DL310" i="11"/>
  <c r="DL309" i="11"/>
  <c r="DL308" i="11"/>
  <c r="DL307" i="11"/>
  <c r="DL306" i="11"/>
  <c r="DL305" i="11"/>
  <c r="DL304" i="11"/>
  <c r="DL303" i="11"/>
  <c r="DL302" i="11"/>
  <c r="DL301" i="11"/>
  <c r="DL300" i="11"/>
  <c r="DL299" i="11"/>
  <c r="DL298" i="11"/>
  <c r="DL297" i="11"/>
  <c r="DL296" i="11"/>
  <c r="DL295" i="11"/>
  <c r="DL294" i="11"/>
  <c r="DL293" i="11"/>
  <c r="DL292" i="11"/>
  <c r="DL291" i="11"/>
  <c r="DL290" i="11"/>
  <c r="DL289" i="11"/>
  <c r="DL288" i="11"/>
  <c r="DL287" i="11"/>
  <c r="DL286" i="11"/>
  <c r="DL285" i="11"/>
  <c r="DL284" i="11"/>
  <c r="DL283" i="11"/>
  <c r="DL282" i="11"/>
  <c r="DL281" i="11"/>
  <c r="DL280" i="11"/>
  <c r="DL279" i="11"/>
  <c r="DL278" i="11"/>
  <c r="DL277" i="11"/>
  <c r="DL276" i="11"/>
  <c r="DL275" i="11"/>
  <c r="DL274" i="11"/>
  <c r="DL273" i="11"/>
  <c r="DL272" i="11"/>
  <c r="DL271" i="11"/>
  <c r="DL270" i="11"/>
  <c r="DL269" i="11"/>
  <c r="DL268" i="11"/>
  <c r="DL267" i="11"/>
  <c r="DL266" i="11"/>
  <c r="DL265" i="11"/>
  <c r="DL264" i="11"/>
  <c r="DL263" i="11"/>
  <c r="DL262" i="11"/>
  <c r="DL261" i="11"/>
  <c r="DL260" i="11"/>
  <c r="DL259" i="11"/>
  <c r="DL258" i="11"/>
  <c r="DL257" i="11"/>
  <c r="DL256" i="11"/>
  <c r="DL255" i="11"/>
  <c r="DL254" i="11"/>
  <c r="DL253" i="11"/>
  <c r="DL252" i="11"/>
  <c r="DL251" i="11"/>
  <c r="DL250" i="11"/>
  <c r="DL249" i="11"/>
  <c r="DL248" i="11"/>
  <c r="DL247" i="11"/>
  <c r="DL246" i="11"/>
  <c r="DL245" i="11"/>
  <c r="DL244" i="11"/>
  <c r="DL243" i="11"/>
  <c r="DL242" i="11"/>
  <c r="DL241" i="11"/>
  <c r="DL240" i="11"/>
  <c r="DL239" i="11"/>
  <c r="DL238" i="11"/>
  <c r="DL237" i="11"/>
  <c r="DL236" i="11"/>
  <c r="DL235" i="11"/>
  <c r="DL234" i="11"/>
  <c r="DL233" i="11"/>
  <c r="DL232" i="11"/>
  <c r="DL231" i="11"/>
  <c r="DL230" i="11"/>
  <c r="DL229" i="11"/>
  <c r="DL228" i="11"/>
  <c r="DL227" i="11"/>
  <c r="DL226" i="11"/>
  <c r="DL225" i="11"/>
  <c r="DL224" i="11"/>
  <c r="DL223" i="11"/>
  <c r="DL222" i="11"/>
  <c r="DL221" i="11"/>
  <c r="DL220" i="11"/>
  <c r="DL219" i="11"/>
  <c r="DL218" i="11"/>
  <c r="DL217" i="11"/>
  <c r="DL216" i="11"/>
  <c r="DL215" i="11"/>
  <c r="DL214" i="11"/>
  <c r="DL213" i="11"/>
  <c r="DL212" i="11"/>
  <c r="DL211" i="11"/>
  <c r="DL210" i="11"/>
  <c r="DL209" i="11"/>
  <c r="DL208" i="11"/>
  <c r="DL207" i="11"/>
  <c r="DL206" i="11"/>
  <c r="DL205" i="11"/>
  <c r="DL204" i="11"/>
  <c r="DL203" i="11"/>
  <c r="DL202" i="11"/>
  <c r="DL201" i="11"/>
  <c r="DL200" i="11"/>
  <c r="DL199" i="11"/>
  <c r="DL198" i="11"/>
  <c r="DL197" i="11"/>
  <c r="DL196" i="11"/>
  <c r="DL195" i="11"/>
  <c r="DL194" i="11"/>
  <c r="DL193" i="11"/>
  <c r="DL192" i="11"/>
  <c r="DL191" i="11"/>
  <c r="DL190" i="11"/>
  <c r="DL189" i="11"/>
  <c r="DL188" i="11"/>
  <c r="DL187" i="11"/>
  <c r="DL186" i="11"/>
  <c r="DL185" i="11"/>
  <c r="DL184" i="11"/>
  <c r="DL183" i="11"/>
  <c r="DL182" i="11"/>
  <c r="DL181" i="11"/>
  <c r="DL180" i="11"/>
  <c r="DL179" i="11"/>
  <c r="DL178" i="11"/>
  <c r="DL177" i="11"/>
  <c r="DL176" i="11"/>
  <c r="DL175" i="11"/>
  <c r="DL174" i="11"/>
  <c r="DL173" i="11"/>
  <c r="DL172" i="11"/>
  <c r="DL171" i="11"/>
  <c r="DL170" i="11"/>
  <c r="DL169" i="11"/>
  <c r="DL168" i="11"/>
  <c r="DL167" i="11"/>
  <c r="DL166" i="11"/>
  <c r="DL165" i="11"/>
  <c r="DL164" i="11"/>
  <c r="DL163" i="11"/>
  <c r="DL162" i="11"/>
  <c r="DL161" i="11"/>
  <c r="DL160" i="11"/>
  <c r="DL159" i="11"/>
  <c r="DL158" i="11"/>
  <c r="DL157" i="11"/>
  <c r="DL156" i="11"/>
  <c r="DL155" i="11"/>
  <c r="DL154" i="11"/>
  <c r="DL153" i="11"/>
  <c r="DL152" i="11"/>
  <c r="DL151" i="11"/>
  <c r="DL150" i="11"/>
  <c r="DL149" i="11"/>
  <c r="DL148" i="11"/>
  <c r="DL147" i="11"/>
  <c r="DL146" i="11"/>
  <c r="DL145" i="11"/>
  <c r="DL144" i="11"/>
  <c r="DL143" i="11"/>
  <c r="DL142" i="11"/>
  <c r="DL141" i="11"/>
  <c r="DL140" i="11"/>
  <c r="DL139" i="11"/>
  <c r="DL138" i="11"/>
  <c r="DL137" i="11"/>
  <c r="DL136" i="11"/>
  <c r="DL135" i="11"/>
  <c r="DL134" i="11"/>
  <c r="DL133" i="11"/>
  <c r="DL132" i="11"/>
  <c r="DL131" i="11"/>
  <c r="DL130" i="11"/>
  <c r="DL129" i="11"/>
  <c r="DL128" i="11"/>
  <c r="DL127" i="11"/>
  <c r="DL126" i="11"/>
  <c r="DL125" i="11"/>
  <c r="DL124" i="11"/>
  <c r="DL123" i="11"/>
  <c r="DL122" i="11"/>
  <c r="DL121" i="11"/>
  <c r="DL120" i="11"/>
  <c r="DL119" i="11"/>
  <c r="DL118" i="11"/>
  <c r="DL117" i="11"/>
  <c r="DL116" i="11"/>
  <c r="DL115" i="11"/>
  <c r="DL114" i="11"/>
  <c r="DL113" i="11"/>
  <c r="DL112" i="11"/>
  <c r="DL111" i="11"/>
  <c r="DL110" i="11"/>
  <c r="DL109" i="11"/>
  <c r="DL108" i="11"/>
  <c r="DL107" i="11"/>
  <c r="DL106" i="11"/>
  <c r="DL105" i="11"/>
  <c r="DL104" i="11"/>
  <c r="DL103" i="11"/>
  <c r="DL102" i="11"/>
  <c r="DL101" i="11"/>
  <c r="DL100" i="11"/>
  <c r="DL99" i="11"/>
  <c r="DL98" i="11"/>
  <c r="DL97" i="11"/>
  <c r="DL96" i="11"/>
  <c r="DL95" i="11"/>
  <c r="DL94" i="11"/>
  <c r="DL93" i="11"/>
  <c r="DL92" i="11"/>
  <c r="DL91" i="11"/>
  <c r="DL90" i="11"/>
  <c r="DL89" i="11"/>
  <c r="DL88" i="11"/>
  <c r="DL87" i="11"/>
  <c r="DL86" i="11"/>
  <c r="DL85" i="11"/>
  <c r="DL84" i="11"/>
  <c r="DL83" i="11"/>
  <c r="DL82" i="11"/>
  <c r="DL81" i="11"/>
  <c r="DL80" i="11"/>
  <c r="DL79" i="11"/>
  <c r="DL78" i="11"/>
  <c r="DL77" i="11"/>
  <c r="DL76" i="11"/>
  <c r="DL75" i="11"/>
  <c r="DL74" i="11"/>
  <c r="DL73" i="11"/>
  <c r="DL72" i="11"/>
  <c r="DL71" i="11"/>
  <c r="DL70" i="11"/>
  <c r="DL69" i="11"/>
  <c r="DL68" i="11"/>
  <c r="DL67" i="11"/>
  <c r="DL66" i="11"/>
  <c r="DL65" i="11"/>
  <c r="DL64" i="11"/>
  <c r="DL63" i="11"/>
  <c r="DL62" i="11"/>
  <c r="DL61" i="11"/>
  <c r="DL60" i="11"/>
  <c r="DL59" i="11"/>
  <c r="DL58" i="11"/>
  <c r="DL57" i="11"/>
  <c r="DL56" i="11"/>
  <c r="DL55" i="11"/>
  <c r="DL54" i="11"/>
  <c r="DL53" i="11"/>
  <c r="DL52" i="11"/>
  <c r="DL51" i="11"/>
  <c r="DL50" i="11"/>
  <c r="DL49" i="11"/>
  <c r="DL48" i="11"/>
  <c r="DL47" i="11"/>
  <c r="DL46" i="11"/>
  <c r="DL45" i="11"/>
  <c r="DL44" i="11"/>
  <c r="DL43" i="11"/>
  <c r="DL42" i="11"/>
  <c r="DL41" i="11"/>
  <c r="DL40" i="11"/>
  <c r="DL39" i="11"/>
  <c r="DL38" i="11"/>
  <c r="DL37" i="11"/>
  <c r="DL36" i="11"/>
  <c r="DL35" i="11"/>
  <c r="DL34" i="11"/>
  <c r="DL33" i="11"/>
  <c r="DL32" i="11"/>
  <c r="DL31" i="11"/>
  <c r="DL30" i="11"/>
  <c r="DL29" i="11"/>
  <c r="DL28" i="11"/>
  <c r="DL27" i="11"/>
  <c r="DL26" i="11"/>
  <c r="DL25" i="11"/>
  <c r="DL24" i="11"/>
  <c r="DL23" i="11"/>
  <c r="DL22" i="11"/>
  <c r="DL21" i="11"/>
  <c r="DL20" i="11"/>
  <c r="DL19" i="11"/>
  <c r="DL18" i="11"/>
  <c r="DL17" i="11"/>
  <c r="DL16" i="11"/>
  <c r="DL15" i="11"/>
  <c r="DL14" i="11"/>
  <c r="DL13" i="11"/>
  <c r="DL12" i="11"/>
  <c r="DL11" i="11"/>
  <c r="DL10" i="11"/>
  <c r="DL9" i="11"/>
  <c r="DL8" i="11"/>
  <c r="DL7" i="11"/>
  <c r="DL6" i="11"/>
  <c r="DL4" i="11"/>
  <c r="DL3" i="11"/>
  <c r="DI7" i="11" l="1"/>
  <c r="DI8" i="11"/>
  <c r="DI9" i="11"/>
  <c r="DI10" i="11"/>
  <c r="DI11" i="11"/>
  <c r="DI12" i="11"/>
  <c r="DI13" i="11"/>
  <c r="DI14" i="11"/>
  <c r="DI15" i="11"/>
  <c r="DI16" i="11"/>
  <c r="DI17" i="11"/>
  <c r="DI18" i="11"/>
  <c r="DI19" i="11"/>
  <c r="DI20" i="11"/>
  <c r="DI21" i="11"/>
  <c r="DI22" i="11"/>
  <c r="DI23" i="11"/>
  <c r="DI24" i="11"/>
  <c r="DI25" i="11"/>
  <c r="DI26" i="11"/>
  <c r="DI27" i="11"/>
  <c r="DI28" i="11"/>
  <c r="DI29" i="11"/>
  <c r="DI30" i="11"/>
  <c r="DI31" i="11"/>
  <c r="DI32" i="11"/>
  <c r="DI33" i="11"/>
  <c r="DI34" i="11"/>
  <c r="DI35" i="11"/>
  <c r="DI36" i="11"/>
  <c r="DI37" i="11"/>
  <c r="DI38" i="11"/>
  <c r="DI39" i="11"/>
  <c r="DI40" i="11"/>
  <c r="DI41" i="11"/>
  <c r="DI42" i="11"/>
  <c r="DI43" i="11"/>
  <c r="DI44" i="11"/>
  <c r="DI45" i="11"/>
  <c r="DI46" i="11"/>
  <c r="DI47" i="11"/>
  <c r="DI48" i="11"/>
  <c r="DI49" i="11"/>
  <c r="DI50" i="11"/>
  <c r="DI51" i="11"/>
  <c r="DI52" i="11"/>
  <c r="DI53" i="11"/>
  <c r="DI54" i="11"/>
  <c r="DI55" i="11"/>
  <c r="DI56" i="11"/>
  <c r="DI57" i="11"/>
  <c r="DI58" i="11"/>
  <c r="DI59" i="11"/>
  <c r="DI60" i="11"/>
  <c r="DI61" i="11"/>
  <c r="DI62" i="11"/>
  <c r="DI63" i="11"/>
  <c r="DI64" i="11"/>
  <c r="DI65" i="11"/>
  <c r="DI66" i="11"/>
  <c r="DI67" i="11"/>
  <c r="DI68" i="11"/>
  <c r="DI69" i="11"/>
  <c r="DI70" i="11"/>
  <c r="DI71" i="11"/>
  <c r="DI72" i="11"/>
  <c r="DI73" i="11"/>
  <c r="DI74" i="11"/>
  <c r="DI75" i="11"/>
  <c r="DI76" i="11"/>
  <c r="DI77" i="11"/>
  <c r="DI78" i="11"/>
  <c r="DI79" i="11"/>
  <c r="DI80" i="11"/>
  <c r="DI81" i="11"/>
  <c r="DI82" i="11"/>
  <c r="DI83" i="11"/>
  <c r="DI84" i="11"/>
  <c r="DI85" i="11"/>
  <c r="DI86" i="11"/>
  <c r="DI87" i="11"/>
  <c r="DI88" i="11"/>
  <c r="DI89" i="11"/>
  <c r="DI90" i="11"/>
  <c r="DI91" i="11"/>
  <c r="DI92" i="11"/>
  <c r="DI93" i="11"/>
  <c r="DI94" i="11"/>
  <c r="DI95" i="11"/>
  <c r="DI96" i="11"/>
  <c r="DI97" i="11"/>
  <c r="DI98" i="11"/>
  <c r="DI99" i="11"/>
  <c r="DI100" i="11"/>
  <c r="DI101" i="11"/>
  <c r="DI102" i="11"/>
  <c r="DI103" i="11"/>
  <c r="DI104" i="11"/>
  <c r="DI105" i="11"/>
  <c r="DI106" i="11"/>
  <c r="DI107" i="11"/>
  <c r="DI108" i="11"/>
  <c r="DI109" i="11"/>
  <c r="DI110" i="11"/>
  <c r="DI111" i="11"/>
  <c r="DI112" i="11"/>
  <c r="DI113" i="11"/>
  <c r="DI114" i="11"/>
  <c r="DI115" i="11"/>
  <c r="DI116" i="11"/>
  <c r="DI117" i="11"/>
  <c r="DI118" i="11"/>
  <c r="DI119" i="11"/>
  <c r="DI120" i="11"/>
  <c r="DI121" i="11"/>
  <c r="DI122" i="11"/>
  <c r="DI123" i="11"/>
  <c r="DI124" i="11"/>
  <c r="DI125" i="11"/>
  <c r="DI126" i="11"/>
  <c r="DI127" i="11"/>
  <c r="DI128" i="11"/>
  <c r="DI129" i="11"/>
  <c r="DI130" i="11"/>
  <c r="DI131" i="11"/>
  <c r="DI132" i="11"/>
  <c r="DI133" i="11"/>
  <c r="DI134" i="11"/>
  <c r="DI135" i="11"/>
  <c r="DI136" i="11"/>
  <c r="DI137" i="11"/>
  <c r="DI138" i="11"/>
  <c r="DI139" i="11"/>
  <c r="DI140" i="11"/>
  <c r="DI141" i="11"/>
  <c r="DI142" i="11"/>
  <c r="DI143" i="11"/>
  <c r="DI144" i="11"/>
  <c r="DI145" i="11"/>
  <c r="DI146" i="11"/>
  <c r="DI147" i="11"/>
  <c r="DI148" i="11"/>
  <c r="DI149" i="11"/>
  <c r="DI150" i="11"/>
  <c r="DI151" i="11"/>
  <c r="DI152" i="11"/>
  <c r="DI153" i="11"/>
  <c r="DI154" i="11"/>
  <c r="DI155" i="11"/>
  <c r="DI156" i="11"/>
  <c r="DI157" i="11"/>
  <c r="DI158" i="11"/>
  <c r="DI159" i="11"/>
  <c r="DI160" i="11"/>
  <c r="DI161" i="11"/>
  <c r="DI162" i="11"/>
  <c r="DI163" i="11"/>
  <c r="DI164" i="11"/>
  <c r="DI165" i="11"/>
  <c r="DI166" i="11"/>
  <c r="DI167" i="11"/>
  <c r="DI168" i="11"/>
  <c r="DI169" i="11"/>
  <c r="DI170" i="11"/>
  <c r="DI171" i="11"/>
  <c r="DI172" i="11"/>
  <c r="DI173" i="11"/>
  <c r="DI174" i="11"/>
  <c r="DI175" i="11"/>
  <c r="DI176" i="11"/>
  <c r="DI177" i="11"/>
  <c r="DI178" i="11"/>
  <c r="DI179" i="11"/>
  <c r="DI180" i="11"/>
  <c r="DI181" i="11"/>
  <c r="DI182" i="11"/>
  <c r="DI183" i="11"/>
  <c r="DI184" i="11"/>
  <c r="DI185" i="11"/>
  <c r="DI186" i="11"/>
  <c r="DI187" i="11"/>
  <c r="DI188" i="11"/>
  <c r="DI189" i="11"/>
  <c r="DI190" i="11"/>
  <c r="DI191" i="11"/>
  <c r="DI192" i="11"/>
  <c r="DI193" i="11"/>
  <c r="DI194" i="11"/>
  <c r="DI195" i="11"/>
  <c r="DI196" i="11"/>
  <c r="DI197" i="11"/>
  <c r="DI198" i="11"/>
  <c r="DI199" i="11"/>
  <c r="DI200" i="11"/>
  <c r="DI201" i="11"/>
  <c r="DI202" i="11"/>
  <c r="DI203" i="11"/>
  <c r="DI204" i="11"/>
  <c r="DI205" i="11"/>
  <c r="DI206" i="11"/>
  <c r="DI207" i="11"/>
  <c r="DI208" i="11"/>
  <c r="DI209" i="11"/>
  <c r="DI210" i="11"/>
  <c r="DI211" i="11"/>
  <c r="DI212" i="11"/>
  <c r="DI213" i="11"/>
  <c r="DI214" i="11"/>
  <c r="DI215" i="11"/>
  <c r="DI216" i="11"/>
  <c r="DI217" i="11"/>
  <c r="DI218" i="11"/>
  <c r="DI219" i="11"/>
  <c r="DI220" i="11"/>
  <c r="DI221" i="11"/>
  <c r="DI222" i="11"/>
  <c r="DI223" i="11"/>
  <c r="DI224" i="11"/>
  <c r="DI225" i="11"/>
  <c r="DI226" i="11"/>
  <c r="DI227" i="11"/>
  <c r="DI228" i="11"/>
  <c r="DI229" i="11"/>
  <c r="DI230" i="11"/>
  <c r="DI231" i="11"/>
  <c r="DI232" i="11"/>
  <c r="DI233" i="11"/>
  <c r="DI234" i="11"/>
  <c r="DI235" i="11"/>
  <c r="DI236" i="11"/>
  <c r="DI237" i="11"/>
  <c r="DI238" i="11"/>
  <c r="DI239" i="11"/>
  <c r="DI240" i="11"/>
  <c r="DI241" i="11"/>
  <c r="DI242" i="11"/>
  <c r="DI243" i="11"/>
  <c r="DI244" i="11"/>
  <c r="DI245" i="11"/>
  <c r="DI246" i="11"/>
  <c r="DI247" i="11"/>
  <c r="DI248" i="11"/>
  <c r="DI249" i="11"/>
  <c r="DI250" i="11"/>
  <c r="DI251" i="11"/>
  <c r="DI252" i="11"/>
  <c r="DI253" i="11"/>
  <c r="DI254" i="11"/>
  <c r="DI255" i="11"/>
  <c r="DI256" i="11"/>
  <c r="DI257" i="11"/>
  <c r="DI258" i="11"/>
  <c r="DI259" i="11"/>
  <c r="DI260" i="11"/>
  <c r="DI261" i="11"/>
  <c r="DI262" i="11"/>
  <c r="DI263" i="11"/>
  <c r="DI264" i="11"/>
  <c r="DI265" i="11"/>
  <c r="DI266" i="11"/>
  <c r="DI267" i="11"/>
  <c r="DI268" i="11"/>
  <c r="DI269" i="11"/>
  <c r="DI270" i="11"/>
  <c r="DI271" i="11"/>
  <c r="DI272" i="11"/>
  <c r="DI273" i="11"/>
  <c r="DI274" i="11"/>
  <c r="DI275" i="11"/>
  <c r="DI276" i="11"/>
  <c r="DI277" i="11"/>
  <c r="DI278" i="11"/>
  <c r="DI279" i="11"/>
  <c r="DI280" i="11"/>
  <c r="DI281" i="11"/>
  <c r="DI282" i="11"/>
  <c r="DI283" i="11"/>
  <c r="DI284" i="11"/>
  <c r="DI285" i="11"/>
  <c r="DI286" i="11"/>
  <c r="DI287" i="11"/>
  <c r="DI288" i="11"/>
  <c r="DI289" i="11"/>
  <c r="DI290" i="11"/>
  <c r="DI291" i="11"/>
  <c r="DI292" i="11"/>
  <c r="DI293" i="11"/>
  <c r="DI294" i="11"/>
  <c r="DI295" i="11"/>
  <c r="DI296" i="11"/>
  <c r="DI297" i="11"/>
  <c r="DI298" i="11"/>
  <c r="DI299" i="11"/>
  <c r="DI300" i="11"/>
  <c r="DI301" i="11"/>
  <c r="DI302" i="11"/>
  <c r="DI303" i="11"/>
  <c r="DI304" i="11"/>
  <c r="DI305" i="11"/>
  <c r="DI306" i="11"/>
  <c r="DI307" i="11"/>
  <c r="DI308" i="11"/>
  <c r="DI309" i="11"/>
  <c r="DI310" i="11"/>
  <c r="DI311" i="11"/>
  <c r="DI312" i="11"/>
  <c r="DI313" i="11"/>
  <c r="DI314" i="11"/>
  <c r="DI315" i="11"/>
  <c r="DI316" i="11"/>
  <c r="DI317" i="11"/>
  <c r="DI318" i="11"/>
  <c r="DI319" i="11"/>
  <c r="DI320" i="11"/>
  <c r="DI321" i="11"/>
  <c r="DI322" i="11"/>
  <c r="DI323" i="11"/>
  <c r="DI324" i="11"/>
  <c r="DI325" i="11"/>
  <c r="DI326" i="11"/>
  <c r="DI327" i="11"/>
  <c r="DI328" i="11"/>
  <c r="DI329" i="11"/>
  <c r="DI330" i="11"/>
  <c r="DI331" i="11"/>
  <c r="DI332" i="11"/>
  <c r="DI333" i="11"/>
  <c r="DI334" i="11"/>
  <c r="DI335" i="11"/>
  <c r="DI336" i="11"/>
  <c r="DI337" i="11"/>
  <c r="DI338" i="11"/>
  <c r="DI339" i="11"/>
  <c r="DI340" i="11"/>
  <c r="DI341" i="11"/>
  <c r="DI342" i="11"/>
  <c r="DI343" i="11"/>
  <c r="DI344" i="11"/>
  <c r="DI345" i="11"/>
  <c r="DI346" i="11"/>
  <c r="DI347" i="11"/>
  <c r="DI348" i="11"/>
  <c r="DI349" i="11"/>
  <c r="DI350" i="11"/>
  <c r="DI351" i="11"/>
  <c r="DI352" i="11"/>
  <c r="DI353" i="11"/>
  <c r="DI354" i="11"/>
  <c r="DI355" i="11"/>
  <c r="DI356" i="11"/>
  <c r="DI357" i="11"/>
  <c r="DI358" i="11"/>
  <c r="DI359" i="11"/>
  <c r="DI360" i="11"/>
  <c r="DI361" i="11"/>
  <c r="DI362" i="11"/>
  <c r="DI363" i="11"/>
  <c r="DI364" i="11"/>
  <c r="DI365" i="11"/>
  <c r="DI366" i="11"/>
  <c r="DI367" i="11"/>
  <c r="DI368" i="11"/>
  <c r="DI369" i="11"/>
  <c r="DI370" i="11"/>
  <c r="DI371" i="11"/>
  <c r="DI372" i="11"/>
  <c r="DI373" i="11"/>
  <c r="DI374" i="11"/>
  <c r="DI375" i="11"/>
  <c r="DI376" i="11"/>
  <c r="DI377" i="11"/>
  <c r="DI378" i="11"/>
  <c r="DI379" i="11"/>
  <c r="DI380" i="11"/>
  <c r="DI381" i="11"/>
  <c r="DI382" i="11"/>
  <c r="DI383" i="11"/>
  <c r="DI384" i="11"/>
  <c r="DI385" i="11"/>
  <c r="DI386" i="11"/>
  <c r="DI387" i="11"/>
  <c r="DI388" i="11"/>
  <c r="DI389" i="11"/>
  <c r="DI390" i="11"/>
  <c r="DI391" i="11"/>
  <c r="DI392" i="11"/>
  <c r="DI393" i="11"/>
  <c r="DI394" i="11"/>
  <c r="DI395" i="11"/>
  <c r="DI396" i="11"/>
  <c r="DI397" i="11"/>
  <c r="DI398" i="11"/>
  <c r="DI399" i="11"/>
  <c r="DI400" i="11"/>
  <c r="DI401" i="11"/>
  <c r="DI402" i="11"/>
  <c r="DI403" i="11"/>
  <c r="DI404" i="11"/>
  <c r="DI405" i="11"/>
  <c r="DI406" i="11"/>
  <c r="DI407" i="11"/>
  <c r="DI408" i="11"/>
  <c r="DI409" i="11"/>
  <c r="DI410" i="11"/>
  <c r="DI411" i="11"/>
  <c r="DI412" i="11"/>
  <c r="DI413" i="11"/>
  <c r="DI414" i="11"/>
  <c r="DI415" i="11"/>
  <c r="DI416" i="11"/>
  <c r="DI417" i="11"/>
  <c r="DI418" i="11"/>
  <c r="DI419" i="11"/>
  <c r="DI420" i="11"/>
  <c r="DI421" i="11"/>
  <c r="DI422" i="11"/>
  <c r="DI423" i="11"/>
  <c r="DI424" i="11"/>
  <c r="DI425" i="11"/>
  <c r="DI426" i="11"/>
  <c r="DI427" i="11"/>
  <c r="DI428" i="11"/>
  <c r="DI429" i="11"/>
  <c r="DI430" i="11"/>
  <c r="DI431" i="11"/>
  <c r="DI432" i="11"/>
  <c r="DI433" i="11"/>
  <c r="DI434" i="11"/>
  <c r="DI435" i="11"/>
  <c r="DI436" i="11"/>
  <c r="DI437" i="11"/>
  <c r="DI438" i="11"/>
  <c r="DI439" i="11"/>
  <c r="DI440" i="11"/>
  <c r="DI441" i="11"/>
  <c r="DI442" i="11"/>
  <c r="DI443" i="11"/>
  <c r="DI444" i="11"/>
  <c r="DI445" i="11"/>
  <c r="DI446" i="11"/>
  <c r="DI447" i="11"/>
  <c r="DI448" i="11"/>
  <c r="DI449" i="11"/>
  <c r="DI450" i="11"/>
  <c r="DI451" i="11"/>
  <c r="DI452" i="11"/>
  <c r="DI453" i="11"/>
  <c r="DI454" i="11"/>
  <c r="DI455" i="11"/>
  <c r="DI456" i="11"/>
  <c r="DI457" i="11"/>
  <c r="DI458" i="11"/>
  <c r="DI459" i="11"/>
  <c r="DI460" i="11"/>
  <c r="DI461" i="11"/>
  <c r="DI462" i="11"/>
  <c r="DI463" i="11"/>
  <c r="DI464" i="11"/>
  <c r="DI465" i="11"/>
  <c r="DI466" i="11"/>
  <c r="DI467" i="11"/>
  <c r="DI468" i="11"/>
  <c r="DI469" i="11"/>
  <c r="DI470" i="11"/>
  <c r="DI471" i="11"/>
  <c r="DI472" i="11"/>
  <c r="DI473" i="11"/>
  <c r="DI474" i="11"/>
  <c r="DI475" i="11"/>
  <c r="DI476" i="11"/>
  <c r="DI477" i="11"/>
  <c r="DI478" i="11"/>
  <c r="DI479" i="11"/>
  <c r="DI480" i="11"/>
  <c r="DI481" i="11"/>
  <c r="DI482" i="11"/>
  <c r="DI483" i="11"/>
  <c r="DI484" i="11"/>
  <c r="DI485" i="11"/>
  <c r="DI486" i="11"/>
  <c r="DI487" i="11"/>
  <c r="DI488" i="11"/>
  <c r="DI489" i="11"/>
  <c r="DI490" i="11"/>
  <c r="DI491" i="11"/>
  <c r="DI492" i="11"/>
  <c r="DI493" i="11"/>
  <c r="DI494" i="11"/>
  <c r="DI495" i="11"/>
  <c r="DI496" i="11"/>
  <c r="DI497" i="11"/>
  <c r="DI498" i="11"/>
  <c r="DI499" i="11"/>
  <c r="DI500" i="11"/>
  <c r="DK7" i="11"/>
  <c r="DK8" i="11"/>
  <c r="DK9" i="11"/>
  <c r="DK10" i="11"/>
  <c r="DK11" i="11"/>
  <c r="DK12" i="11"/>
  <c r="DK13" i="11"/>
  <c r="DK14" i="11"/>
  <c r="DK15" i="11"/>
  <c r="DK16" i="11"/>
  <c r="DK17" i="11"/>
  <c r="DK18" i="11"/>
  <c r="DK19" i="11"/>
  <c r="DK20" i="11"/>
  <c r="DK21" i="11"/>
  <c r="DK22" i="11"/>
  <c r="DK23" i="11"/>
  <c r="DK24" i="11"/>
  <c r="DK25" i="11"/>
  <c r="DK26" i="11"/>
  <c r="DK27" i="11"/>
  <c r="DK28" i="11"/>
  <c r="DK29" i="11"/>
  <c r="DK30" i="11"/>
  <c r="DK31" i="11"/>
  <c r="DK32" i="11"/>
  <c r="DK33" i="11"/>
  <c r="DK34" i="11"/>
  <c r="DK35" i="11"/>
  <c r="DK36" i="11"/>
  <c r="DK37" i="11"/>
  <c r="DK38" i="11"/>
  <c r="DK39" i="11"/>
  <c r="DK40" i="11"/>
  <c r="DK41" i="11"/>
  <c r="DK42" i="11"/>
  <c r="DK43" i="11"/>
  <c r="DK44" i="11"/>
  <c r="DK45" i="11"/>
  <c r="DK46" i="11"/>
  <c r="DK47" i="11"/>
  <c r="DK48" i="11"/>
  <c r="DK49" i="11"/>
  <c r="DK50" i="11"/>
  <c r="DK51" i="11"/>
  <c r="DK52" i="11"/>
  <c r="DK53" i="11"/>
  <c r="DK54" i="11"/>
  <c r="DK55" i="11"/>
  <c r="DK56" i="11"/>
  <c r="DK57" i="11"/>
  <c r="DK58" i="11"/>
  <c r="DK59" i="11"/>
  <c r="DK60" i="11"/>
  <c r="DK61" i="11"/>
  <c r="DK62" i="11"/>
  <c r="DK63" i="11"/>
  <c r="DK64" i="11"/>
  <c r="DK65" i="11"/>
  <c r="DK66" i="11"/>
  <c r="DK67" i="11"/>
  <c r="DK68" i="11"/>
  <c r="DK69" i="11"/>
  <c r="DK70" i="11"/>
  <c r="DK71" i="11"/>
  <c r="DK72" i="11"/>
  <c r="DK73" i="11"/>
  <c r="DK74" i="11"/>
  <c r="DK75" i="11"/>
  <c r="DK76" i="11"/>
  <c r="DK77" i="11"/>
  <c r="DK78" i="11"/>
  <c r="DK79" i="11"/>
  <c r="DK80" i="11"/>
  <c r="DK81" i="11"/>
  <c r="DK82" i="11"/>
  <c r="DK83" i="11"/>
  <c r="DK84" i="11"/>
  <c r="DK85" i="11"/>
  <c r="DK86" i="11"/>
  <c r="DK87" i="11"/>
  <c r="DK88" i="11"/>
  <c r="DK89" i="11"/>
  <c r="DK90" i="11"/>
  <c r="DK91" i="11"/>
  <c r="DK92" i="11"/>
  <c r="DK93" i="11"/>
  <c r="DK94" i="11"/>
  <c r="DK95" i="11"/>
  <c r="DK96" i="11"/>
  <c r="DK97" i="11"/>
  <c r="DK98" i="11"/>
  <c r="DK99" i="11"/>
  <c r="DK100" i="11"/>
  <c r="DK101" i="11"/>
  <c r="DK102" i="11"/>
  <c r="DK103" i="11"/>
  <c r="DK104" i="11"/>
  <c r="DK105" i="11"/>
  <c r="DK106" i="11"/>
  <c r="DK107" i="11"/>
  <c r="DK108" i="11"/>
  <c r="DK109" i="11"/>
  <c r="DK110" i="11"/>
  <c r="DK111" i="11"/>
  <c r="DK112" i="11"/>
  <c r="DK113" i="11"/>
  <c r="DK114" i="11"/>
  <c r="DK115" i="11"/>
  <c r="DK116" i="11"/>
  <c r="DK117" i="11"/>
  <c r="DK118" i="11"/>
  <c r="DK119" i="11"/>
  <c r="DK120" i="11"/>
  <c r="DK121" i="11"/>
  <c r="DK122" i="11"/>
  <c r="DK123" i="11"/>
  <c r="DK124" i="11"/>
  <c r="DK125" i="11"/>
  <c r="DK126" i="11"/>
  <c r="DK127" i="11"/>
  <c r="DK128" i="11"/>
  <c r="DK129" i="11"/>
  <c r="DK130" i="11"/>
  <c r="DK131" i="11"/>
  <c r="DK132" i="11"/>
  <c r="DK133" i="11"/>
  <c r="DK134" i="11"/>
  <c r="DK135" i="11"/>
  <c r="DK136" i="11"/>
  <c r="DK137" i="11"/>
  <c r="DK138" i="11"/>
  <c r="DK139" i="11"/>
  <c r="DK140" i="11"/>
  <c r="DK141" i="11"/>
  <c r="DK142" i="11"/>
  <c r="DK143" i="11"/>
  <c r="DK144" i="11"/>
  <c r="DK145" i="11"/>
  <c r="DK146" i="11"/>
  <c r="DK147" i="11"/>
  <c r="DK148" i="11"/>
  <c r="DK149" i="11"/>
  <c r="DK150" i="11"/>
  <c r="DK151" i="11"/>
  <c r="DK152" i="11"/>
  <c r="DK153" i="11"/>
  <c r="DK154" i="11"/>
  <c r="DK155" i="11"/>
  <c r="DK156" i="11"/>
  <c r="DK157" i="11"/>
  <c r="DK158" i="11"/>
  <c r="DK159" i="11"/>
  <c r="DK160" i="11"/>
  <c r="DK161" i="11"/>
  <c r="DK162" i="11"/>
  <c r="DK163" i="11"/>
  <c r="DK164" i="11"/>
  <c r="DK165" i="11"/>
  <c r="DK166" i="11"/>
  <c r="DK167" i="11"/>
  <c r="DK168" i="11"/>
  <c r="DK169" i="11"/>
  <c r="DK170" i="11"/>
  <c r="DK171" i="11"/>
  <c r="DK172" i="11"/>
  <c r="DK173" i="11"/>
  <c r="DK174" i="11"/>
  <c r="DK175" i="11"/>
  <c r="DK176" i="11"/>
  <c r="DK177" i="11"/>
  <c r="DK178" i="11"/>
  <c r="DK179" i="11"/>
  <c r="DK180" i="11"/>
  <c r="DK181" i="11"/>
  <c r="DK182" i="11"/>
  <c r="DK183" i="11"/>
  <c r="DK184" i="11"/>
  <c r="DK185" i="11"/>
  <c r="DK186" i="11"/>
  <c r="DK187" i="11"/>
  <c r="DK188" i="11"/>
  <c r="DK189" i="11"/>
  <c r="DK190" i="11"/>
  <c r="DK191" i="11"/>
  <c r="DK192" i="11"/>
  <c r="DK193" i="11"/>
  <c r="DK194" i="11"/>
  <c r="DK195" i="11"/>
  <c r="DK196" i="11"/>
  <c r="DK197" i="11"/>
  <c r="DK198" i="11"/>
  <c r="DK199" i="11"/>
  <c r="DK200" i="11"/>
  <c r="DK201" i="11"/>
  <c r="DK202" i="11"/>
  <c r="DK203" i="11"/>
  <c r="DK204" i="11"/>
  <c r="DK205" i="11"/>
  <c r="DK206" i="11"/>
  <c r="DK207" i="11"/>
  <c r="DK208" i="11"/>
  <c r="DK209" i="11"/>
  <c r="DK210" i="11"/>
  <c r="DK211" i="11"/>
  <c r="DK212" i="11"/>
  <c r="DK213" i="11"/>
  <c r="DK214" i="11"/>
  <c r="DK215" i="11"/>
  <c r="DK216" i="11"/>
  <c r="DK217" i="11"/>
  <c r="DK218" i="11"/>
  <c r="DK219" i="11"/>
  <c r="DK220" i="11"/>
  <c r="DK221" i="11"/>
  <c r="DK222" i="11"/>
  <c r="DK223" i="11"/>
  <c r="DK224" i="11"/>
  <c r="DK225" i="11"/>
  <c r="DK226" i="11"/>
  <c r="DK227" i="11"/>
  <c r="DK228" i="11"/>
  <c r="DK229" i="11"/>
  <c r="DK230" i="11"/>
  <c r="DK231" i="11"/>
  <c r="DK232" i="11"/>
  <c r="DK233" i="11"/>
  <c r="DK234" i="11"/>
  <c r="DK235" i="11"/>
  <c r="DK236" i="11"/>
  <c r="DK237" i="11"/>
  <c r="DK238" i="11"/>
  <c r="DK239" i="11"/>
  <c r="DK240" i="11"/>
  <c r="DK241" i="11"/>
  <c r="DK242" i="11"/>
  <c r="DK243" i="11"/>
  <c r="DK244" i="11"/>
  <c r="DK245" i="11"/>
  <c r="DK246" i="11"/>
  <c r="DK247" i="11"/>
  <c r="DK248" i="11"/>
  <c r="DK249" i="11"/>
  <c r="DK250" i="11"/>
  <c r="DK251" i="11"/>
  <c r="DK252" i="11"/>
  <c r="DK253" i="11"/>
  <c r="DK254" i="11"/>
  <c r="DK255" i="11"/>
  <c r="DK256" i="11"/>
  <c r="DK257" i="11"/>
  <c r="DK258" i="11"/>
  <c r="DK259" i="11"/>
  <c r="DK260" i="11"/>
  <c r="DK261" i="11"/>
  <c r="DK262" i="11"/>
  <c r="DK263" i="11"/>
  <c r="DK264" i="11"/>
  <c r="DK265" i="11"/>
  <c r="DK266" i="11"/>
  <c r="DK267" i="11"/>
  <c r="DK268" i="11"/>
  <c r="DK269" i="11"/>
  <c r="DK270" i="11"/>
  <c r="DK271" i="11"/>
  <c r="DK272" i="11"/>
  <c r="DK273" i="11"/>
  <c r="DK274" i="11"/>
  <c r="DK275" i="11"/>
  <c r="DK276" i="11"/>
  <c r="DK277" i="11"/>
  <c r="DK278" i="11"/>
  <c r="DK279" i="11"/>
  <c r="DK280" i="11"/>
  <c r="DK281" i="11"/>
  <c r="DK282" i="11"/>
  <c r="DK283" i="11"/>
  <c r="DK284" i="11"/>
  <c r="DK285" i="11"/>
  <c r="DK286" i="11"/>
  <c r="DK287" i="11"/>
  <c r="DK288" i="11"/>
  <c r="DK289" i="11"/>
  <c r="DK290" i="11"/>
  <c r="DK291" i="11"/>
  <c r="DK292" i="11"/>
  <c r="DK293" i="11"/>
  <c r="DK294" i="11"/>
  <c r="DK295" i="11"/>
  <c r="DK296" i="11"/>
  <c r="DK297" i="11"/>
  <c r="DK298" i="11"/>
  <c r="DK299" i="11"/>
  <c r="DK300" i="11"/>
  <c r="DK301" i="11"/>
  <c r="DK302" i="11"/>
  <c r="DK303" i="11"/>
  <c r="DK304" i="11"/>
  <c r="DK305" i="11"/>
  <c r="DK306" i="11"/>
  <c r="DK307" i="11"/>
  <c r="DK308" i="11"/>
  <c r="DK309" i="11"/>
  <c r="DK310" i="11"/>
  <c r="DK311" i="11"/>
  <c r="DK312" i="11"/>
  <c r="DK313" i="11"/>
  <c r="DK314" i="11"/>
  <c r="DK315" i="11"/>
  <c r="DK316" i="11"/>
  <c r="DK317" i="11"/>
  <c r="DK318" i="11"/>
  <c r="DK319" i="11"/>
  <c r="DK320" i="11"/>
  <c r="DK321" i="11"/>
  <c r="DK322" i="11"/>
  <c r="DK323" i="11"/>
  <c r="DK324" i="11"/>
  <c r="DK325" i="11"/>
  <c r="DK326" i="11"/>
  <c r="DK327" i="11"/>
  <c r="DK328" i="11"/>
  <c r="DK329" i="11"/>
  <c r="DK330" i="11"/>
  <c r="DK331" i="11"/>
  <c r="DK332" i="11"/>
  <c r="DK333" i="11"/>
  <c r="DK334" i="11"/>
  <c r="DK335" i="11"/>
  <c r="DK336" i="11"/>
  <c r="DK337" i="11"/>
  <c r="DK338" i="11"/>
  <c r="DK339" i="11"/>
  <c r="DK340" i="11"/>
  <c r="DK341" i="11"/>
  <c r="DK342" i="11"/>
  <c r="DK343" i="11"/>
  <c r="DK344" i="11"/>
  <c r="DK345" i="11"/>
  <c r="DK346" i="11"/>
  <c r="DK347" i="11"/>
  <c r="DK348" i="11"/>
  <c r="DK349" i="11"/>
  <c r="DK350" i="11"/>
  <c r="DK351" i="11"/>
  <c r="DK352" i="11"/>
  <c r="DK353" i="11"/>
  <c r="DK354" i="11"/>
  <c r="DK355" i="11"/>
  <c r="DK356" i="11"/>
  <c r="DK357" i="11"/>
  <c r="DK358" i="11"/>
  <c r="DK359" i="11"/>
  <c r="DK360" i="11"/>
  <c r="DK361" i="11"/>
  <c r="DK362" i="11"/>
  <c r="DK363" i="11"/>
  <c r="DK364" i="11"/>
  <c r="DK365" i="11"/>
  <c r="DK366" i="11"/>
  <c r="DK367" i="11"/>
  <c r="DK368" i="11"/>
  <c r="DK369" i="11"/>
  <c r="DK370" i="11"/>
  <c r="DK371" i="11"/>
  <c r="DK372" i="11"/>
  <c r="DK373" i="11"/>
  <c r="DK374" i="11"/>
  <c r="DK375" i="11"/>
  <c r="DK376" i="11"/>
  <c r="DK377" i="11"/>
  <c r="DK378" i="11"/>
  <c r="DK379" i="11"/>
  <c r="DK380" i="11"/>
  <c r="DK381" i="11"/>
  <c r="DK382" i="11"/>
  <c r="DK383" i="11"/>
  <c r="DK384" i="11"/>
  <c r="DK385" i="11"/>
  <c r="DK386" i="11"/>
  <c r="DK387" i="11"/>
  <c r="DK388" i="11"/>
  <c r="DK389" i="11"/>
  <c r="DK390" i="11"/>
  <c r="DK391" i="11"/>
  <c r="DK392" i="11"/>
  <c r="DK393" i="11"/>
  <c r="DK394" i="11"/>
  <c r="DK395" i="11"/>
  <c r="DK396" i="11"/>
  <c r="DK397" i="11"/>
  <c r="DK398" i="11"/>
  <c r="DK399" i="11"/>
  <c r="DK400" i="11"/>
  <c r="DK401" i="11"/>
  <c r="DK402" i="11"/>
  <c r="DK403" i="11"/>
  <c r="DK404" i="11"/>
  <c r="DK405" i="11"/>
  <c r="DK406" i="11"/>
  <c r="DK407" i="11"/>
  <c r="DK408" i="11"/>
  <c r="DK409" i="11"/>
  <c r="DK410" i="11"/>
  <c r="DK411" i="11"/>
  <c r="DK412" i="11"/>
  <c r="DK413" i="11"/>
  <c r="DK414" i="11"/>
  <c r="DK415" i="11"/>
  <c r="DK416" i="11"/>
  <c r="DK417" i="11"/>
  <c r="DK418" i="11"/>
  <c r="DK419" i="11"/>
  <c r="DK420" i="11"/>
  <c r="DK421" i="11"/>
  <c r="DK422" i="11"/>
  <c r="DK423" i="11"/>
  <c r="DK424" i="11"/>
  <c r="DK425" i="11"/>
  <c r="DK426" i="11"/>
  <c r="DK427" i="11"/>
  <c r="DK428" i="11"/>
  <c r="DK429" i="11"/>
  <c r="DK430" i="11"/>
  <c r="DK431" i="11"/>
  <c r="DK432" i="11"/>
  <c r="DK433" i="11"/>
  <c r="DK434" i="11"/>
  <c r="DK435" i="11"/>
  <c r="DK436" i="11"/>
  <c r="DK437" i="11"/>
  <c r="DK438" i="11"/>
  <c r="DK439" i="11"/>
  <c r="DK440" i="11"/>
  <c r="DK441" i="11"/>
  <c r="DK442" i="11"/>
  <c r="DK443" i="11"/>
  <c r="DK444" i="11"/>
  <c r="DK445" i="11"/>
  <c r="DK446" i="11"/>
  <c r="DK447" i="11"/>
  <c r="DK448" i="11"/>
  <c r="DK449" i="11"/>
  <c r="DK450" i="11"/>
  <c r="DK451" i="11"/>
  <c r="DK452" i="11"/>
  <c r="DK453" i="11"/>
  <c r="DK454" i="11"/>
  <c r="DK455" i="11"/>
  <c r="DK456" i="11"/>
  <c r="DK457" i="11"/>
  <c r="DK458" i="11"/>
  <c r="DK459" i="11"/>
  <c r="DK460" i="11"/>
  <c r="DK461" i="11"/>
  <c r="DK462" i="11"/>
  <c r="DK463" i="11"/>
  <c r="DK464" i="11"/>
  <c r="DK465" i="11"/>
  <c r="DK466" i="11"/>
  <c r="DK467" i="11"/>
  <c r="DK468" i="11"/>
  <c r="DK469" i="11"/>
  <c r="DK470" i="11"/>
  <c r="DK471" i="11"/>
  <c r="DK472" i="11"/>
  <c r="DK473" i="11"/>
  <c r="DK474" i="11"/>
  <c r="DK475" i="11"/>
  <c r="DK476" i="11"/>
  <c r="DK477" i="11"/>
  <c r="DK478" i="11"/>
  <c r="DK479" i="11"/>
  <c r="DK480" i="11"/>
  <c r="DK481" i="11"/>
  <c r="DK482" i="11"/>
  <c r="DK483" i="11"/>
  <c r="DK484" i="11"/>
  <c r="DK485" i="11"/>
  <c r="DK486" i="11"/>
  <c r="DK487" i="11"/>
  <c r="DK488" i="11"/>
  <c r="DK489" i="11"/>
  <c r="DK490" i="11"/>
  <c r="DK491" i="11"/>
  <c r="DK492" i="11"/>
  <c r="DK493" i="11"/>
  <c r="DK494" i="11"/>
  <c r="DK495" i="11"/>
  <c r="DK496" i="11"/>
  <c r="DK497" i="11"/>
  <c r="DK498" i="11"/>
  <c r="DK499" i="11"/>
  <c r="DK500" i="11"/>
  <c r="DG500" i="11" l="1"/>
  <c r="DG499" i="11"/>
  <c r="DG498" i="11"/>
  <c r="DG497" i="11"/>
  <c r="DG496" i="11"/>
  <c r="DG495" i="11"/>
  <c r="DG494" i="11"/>
  <c r="DG493" i="11"/>
  <c r="DG492" i="11"/>
  <c r="DG491" i="11"/>
  <c r="DG490" i="11"/>
  <c r="DG489" i="11"/>
  <c r="DG488" i="11"/>
  <c r="DG487" i="11"/>
  <c r="DG486" i="11"/>
  <c r="DG485" i="11"/>
  <c r="DG484" i="11"/>
  <c r="DG483" i="11"/>
  <c r="DG482" i="11"/>
  <c r="DG481" i="11"/>
  <c r="DG480" i="11"/>
  <c r="DG479" i="11"/>
  <c r="DG478" i="11"/>
  <c r="DG477" i="11"/>
  <c r="DG476" i="11"/>
  <c r="DG475" i="11"/>
  <c r="DG474" i="11"/>
  <c r="DG473" i="11"/>
  <c r="DG472" i="11"/>
  <c r="DG471" i="11"/>
  <c r="DG470" i="11"/>
  <c r="DG469" i="11"/>
  <c r="DG468" i="11"/>
  <c r="DG467" i="11"/>
  <c r="DG466" i="11"/>
  <c r="DG465" i="11"/>
  <c r="DG464" i="11"/>
  <c r="DG463" i="11"/>
  <c r="DG462" i="11"/>
  <c r="DG461" i="11"/>
  <c r="DG460" i="11"/>
  <c r="DG459" i="11"/>
  <c r="DG458" i="11"/>
  <c r="DG457" i="11"/>
  <c r="DG456" i="11"/>
  <c r="DG455" i="11"/>
  <c r="DG454" i="11"/>
  <c r="DG453" i="11"/>
  <c r="DG452" i="11"/>
  <c r="DG451" i="11"/>
  <c r="DG450" i="11"/>
  <c r="DG449" i="11"/>
  <c r="DG448" i="11"/>
  <c r="DG447" i="11"/>
  <c r="DG446" i="11"/>
  <c r="DG445" i="11"/>
  <c r="DG444" i="11"/>
  <c r="DG443" i="11"/>
  <c r="DG442" i="11"/>
  <c r="DG441" i="11"/>
  <c r="DG440" i="11"/>
  <c r="DG439" i="11"/>
  <c r="DG438" i="11"/>
  <c r="DG437" i="11"/>
  <c r="DG436" i="11"/>
  <c r="DG435" i="11"/>
  <c r="DG434" i="11"/>
  <c r="DG433" i="11"/>
  <c r="DG432" i="11"/>
  <c r="DG431" i="11"/>
  <c r="DG430" i="11"/>
  <c r="DG429" i="11"/>
  <c r="DG428" i="11"/>
  <c r="DG427" i="11"/>
  <c r="DG426" i="11"/>
  <c r="DG425" i="11"/>
  <c r="DG424" i="11"/>
  <c r="DG423" i="11"/>
  <c r="DG422" i="11"/>
  <c r="DG421" i="11"/>
  <c r="DG420" i="11"/>
  <c r="DG419" i="11"/>
  <c r="DG418" i="11"/>
  <c r="DG417" i="11"/>
  <c r="DG416" i="11"/>
  <c r="DG415" i="11"/>
  <c r="DG414" i="11"/>
  <c r="DG413" i="11"/>
  <c r="DG412" i="11"/>
  <c r="DG411" i="11"/>
  <c r="DG410" i="11"/>
  <c r="DG409" i="11"/>
  <c r="DG408" i="11"/>
  <c r="DG407" i="11"/>
  <c r="DG406" i="11"/>
  <c r="DG405" i="11"/>
  <c r="DG404" i="11"/>
  <c r="DG403" i="11"/>
  <c r="DG402" i="11"/>
  <c r="DG401" i="11"/>
  <c r="DG400" i="11"/>
  <c r="DG399" i="11"/>
  <c r="DG398" i="11"/>
  <c r="DG397" i="11"/>
  <c r="DG396" i="11"/>
  <c r="DG395" i="11"/>
  <c r="DG394" i="11"/>
  <c r="DG393" i="11"/>
  <c r="DG392" i="11"/>
  <c r="DG391" i="11"/>
  <c r="DG390" i="11"/>
  <c r="DG389" i="11"/>
  <c r="DG388" i="11"/>
  <c r="DG387" i="11"/>
  <c r="DG386" i="11"/>
  <c r="DG385" i="11"/>
  <c r="DG384" i="11"/>
  <c r="DG383" i="11"/>
  <c r="DG382" i="11"/>
  <c r="DG381" i="11"/>
  <c r="DG380" i="11"/>
  <c r="DG379" i="11"/>
  <c r="DG378" i="11"/>
  <c r="DG377" i="11"/>
  <c r="DG376" i="11"/>
  <c r="DG375" i="11"/>
  <c r="DG374" i="11"/>
  <c r="DG373" i="11"/>
  <c r="DG372" i="11"/>
  <c r="DG371" i="11"/>
  <c r="DG370" i="11"/>
  <c r="DG369" i="11"/>
  <c r="DG368" i="11"/>
  <c r="DG367" i="11"/>
  <c r="DG366" i="11"/>
  <c r="DG365" i="11"/>
  <c r="DG364" i="11"/>
  <c r="DG363" i="11"/>
  <c r="DG362" i="11"/>
  <c r="DG361" i="11"/>
  <c r="DG360" i="11"/>
  <c r="DG359" i="11"/>
  <c r="DG358" i="11"/>
  <c r="DG357" i="11"/>
  <c r="DG356" i="11"/>
  <c r="DG355" i="11"/>
  <c r="DG354" i="11"/>
  <c r="DG353" i="11"/>
  <c r="DG352" i="11"/>
  <c r="DG351" i="11"/>
  <c r="DG350" i="11"/>
  <c r="DG349" i="11"/>
  <c r="DG348" i="11"/>
  <c r="DG347" i="11"/>
  <c r="DG346" i="11"/>
  <c r="DG345" i="11"/>
  <c r="DG344" i="11"/>
  <c r="DG343" i="11"/>
  <c r="DG342" i="11"/>
  <c r="DG341" i="11"/>
  <c r="DG340" i="11"/>
  <c r="DG339" i="11"/>
  <c r="DG338" i="11"/>
  <c r="DG337" i="11"/>
  <c r="DG336" i="11"/>
  <c r="DG335" i="11"/>
  <c r="DG334" i="11"/>
  <c r="DG333" i="11"/>
  <c r="DG332" i="11"/>
  <c r="DG331" i="11"/>
  <c r="DG330" i="11"/>
  <c r="DG329" i="11"/>
  <c r="DG328" i="11"/>
  <c r="DG327" i="11"/>
  <c r="DG326" i="11"/>
  <c r="DG325" i="11"/>
  <c r="DG324" i="11"/>
  <c r="DG323" i="11"/>
  <c r="DG322" i="11"/>
  <c r="DG321" i="11"/>
  <c r="DG320" i="11"/>
  <c r="DG319" i="11"/>
  <c r="DG318" i="11"/>
  <c r="DG317" i="11"/>
  <c r="DG316" i="11"/>
  <c r="DG315" i="11"/>
  <c r="DG314" i="11"/>
  <c r="DG313" i="11"/>
  <c r="DG312" i="11"/>
  <c r="DG311" i="11"/>
  <c r="DG310" i="11"/>
  <c r="DG309" i="11"/>
  <c r="DG308" i="11"/>
  <c r="DG307" i="11"/>
  <c r="DG306" i="11"/>
  <c r="DG305" i="11"/>
  <c r="DG304" i="11"/>
  <c r="DG303" i="11"/>
  <c r="DG302" i="11"/>
  <c r="DG301" i="11"/>
  <c r="DG300" i="11"/>
  <c r="DG299" i="11"/>
  <c r="DG298" i="11"/>
  <c r="DG297" i="11"/>
  <c r="DG296" i="11"/>
  <c r="DG295" i="11"/>
  <c r="DG294" i="11"/>
  <c r="DG293" i="11"/>
  <c r="DG292" i="11"/>
  <c r="DG291" i="11"/>
  <c r="DG290" i="11"/>
  <c r="DG289" i="11"/>
  <c r="DG288" i="11"/>
  <c r="DG287" i="11"/>
  <c r="DG286" i="11"/>
  <c r="DG285" i="11"/>
  <c r="DG284" i="11"/>
  <c r="DG283" i="11"/>
  <c r="DG282" i="11"/>
  <c r="DG281" i="11"/>
  <c r="DG280" i="11"/>
  <c r="DG279" i="11"/>
  <c r="DG278" i="11"/>
  <c r="DG277" i="11"/>
  <c r="DG276" i="11"/>
  <c r="DG275" i="11"/>
  <c r="DG274" i="11"/>
  <c r="DG273" i="11"/>
  <c r="DG272" i="11"/>
  <c r="DG271" i="11"/>
  <c r="DG270" i="11"/>
  <c r="DG269" i="11"/>
  <c r="DG268" i="11"/>
  <c r="DG267" i="11"/>
  <c r="DG266" i="11"/>
  <c r="DG265" i="11"/>
  <c r="DG264" i="11"/>
  <c r="DG263" i="11"/>
  <c r="DG262" i="11"/>
  <c r="DG261" i="11"/>
  <c r="DG260" i="11"/>
  <c r="DG259" i="11"/>
  <c r="DG258" i="11"/>
  <c r="DG257" i="11"/>
  <c r="DG256" i="11"/>
  <c r="DG255" i="11"/>
  <c r="DG254" i="11"/>
  <c r="DG253" i="11"/>
  <c r="DG252" i="11"/>
  <c r="DG251" i="11"/>
  <c r="DG250" i="11"/>
  <c r="DG249" i="11"/>
  <c r="DG248" i="11"/>
  <c r="DG247" i="11"/>
  <c r="DG246" i="11"/>
  <c r="DG245" i="11"/>
  <c r="DG244" i="11"/>
  <c r="DG243" i="11"/>
  <c r="DG242" i="11"/>
  <c r="DG241" i="11"/>
  <c r="DG240" i="11"/>
  <c r="DG239" i="11"/>
  <c r="DG238" i="11"/>
  <c r="DG237" i="11"/>
  <c r="DG236" i="11"/>
  <c r="DG235" i="11"/>
  <c r="DG234" i="11"/>
  <c r="DG233" i="11"/>
  <c r="DG232" i="11"/>
  <c r="DG231" i="11"/>
  <c r="DG230" i="11"/>
  <c r="DG229" i="11"/>
  <c r="DG228" i="11"/>
  <c r="DG227" i="11"/>
  <c r="DG226" i="11"/>
  <c r="DG225" i="11"/>
  <c r="DG224" i="11"/>
  <c r="DG223" i="11"/>
  <c r="DG222" i="11"/>
  <c r="DG221" i="11"/>
  <c r="DG220" i="11"/>
  <c r="DG219" i="11"/>
  <c r="DG218" i="11"/>
  <c r="DG217" i="11"/>
  <c r="DG216" i="11"/>
  <c r="DG215" i="11"/>
  <c r="DG214" i="11"/>
  <c r="DG213" i="11"/>
  <c r="DG212" i="11"/>
  <c r="DG211" i="11"/>
  <c r="DG210" i="11"/>
  <c r="DG209" i="11"/>
  <c r="DG208" i="11"/>
  <c r="DG207" i="11"/>
  <c r="DG206" i="11"/>
  <c r="DG205" i="11"/>
  <c r="DG204" i="11"/>
  <c r="DG203" i="11"/>
  <c r="DG202" i="11"/>
  <c r="DG201" i="11"/>
  <c r="DG200" i="11"/>
  <c r="DG199" i="11"/>
  <c r="DG198" i="11"/>
  <c r="DG197" i="11"/>
  <c r="DG196" i="11"/>
  <c r="DG195" i="11"/>
  <c r="DG194" i="11"/>
  <c r="DG193" i="11"/>
  <c r="DG192" i="11"/>
  <c r="DG191" i="11"/>
  <c r="DG190" i="11"/>
  <c r="DG189" i="11"/>
  <c r="DG188" i="11"/>
  <c r="DG187" i="11"/>
  <c r="DG186" i="11"/>
  <c r="DG185" i="11"/>
  <c r="DG184" i="11"/>
  <c r="DG183" i="11"/>
  <c r="DG182" i="11"/>
  <c r="DG181" i="11"/>
  <c r="DG180" i="11"/>
  <c r="DG179" i="11"/>
  <c r="DG178" i="11"/>
  <c r="DG177" i="11"/>
  <c r="DG176" i="11"/>
  <c r="DG175" i="11"/>
  <c r="DG174" i="11"/>
  <c r="DG173" i="11"/>
  <c r="DG172" i="11"/>
  <c r="DG171" i="11"/>
  <c r="DG170" i="11"/>
  <c r="DG169" i="11"/>
  <c r="DG168" i="11"/>
  <c r="DG167" i="11"/>
  <c r="DG166" i="11"/>
  <c r="DG165" i="11"/>
  <c r="DG164" i="11"/>
  <c r="DG163" i="11"/>
  <c r="DG162" i="11"/>
  <c r="DG161" i="11"/>
  <c r="DG160" i="11"/>
  <c r="DG159" i="11"/>
  <c r="DG158" i="11"/>
  <c r="DG157" i="11"/>
  <c r="DG156" i="11"/>
  <c r="DG155" i="11"/>
  <c r="DG154" i="11"/>
  <c r="DG153" i="11"/>
  <c r="DG152" i="11"/>
  <c r="DG151" i="11"/>
  <c r="DG150" i="11"/>
  <c r="DG149" i="11"/>
  <c r="DG148" i="11"/>
  <c r="DG147" i="11"/>
  <c r="DG146" i="11"/>
  <c r="DG145" i="11"/>
  <c r="DG144" i="11"/>
  <c r="DG143" i="11"/>
  <c r="DG142" i="11"/>
  <c r="DG141" i="11"/>
  <c r="DG140" i="11"/>
  <c r="DG139" i="11"/>
  <c r="DG138" i="11"/>
  <c r="DG137" i="11"/>
  <c r="DG136" i="11"/>
  <c r="DG135" i="11"/>
  <c r="DG134" i="11"/>
  <c r="DG133" i="11"/>
  <c r="DG132" i="11"/>
  <c r="DG131" i="11"/>
  <c r="DG130" i="11"/>
  <c r="DG129" i="11"/>
  <c r="DG128" i="11"/>
  <c r="DG127" i="11"/>
  <c r="DG126" i="11"/>
  <c r="DG125" i="11"/>
  <c r="DG124" i="11"/>
  <c r="DG123" i="11"/>
  <c r="DG122" i="11"/>
  <c r="DG121" i="11"/>
  <c r="DG120" i="11"/>
  <c r="DG119" i="11"/>
  <c r="DG118" i="11"/>
  <c r="DG117" i="11"/>
  <c r="DG116" i="11"/>
  <c r="DG115" i="11"/>
  <c r="DG114" i="11"/>
  <c r="DG113" i="11"/>
  <c r="DG112" i="11"/>
  <c r="DG111" i="11"/>
  <c r="DG110" i="11"/>
  <c r="DG109" i="11"/>
  <c r="DG108" i="11"/>
  <c r="DG107" i="11"/>
  <c r="DG106" i="11"/>
  <c r="DG105" i="11"/>
  <c r="DG104" i="11"/>
  <c r="DG103" i="11"/>
  <c r="DG102" i="11"/>
  <c r="DG101" i="11"/>
  <c r="DG100" i="11"/>
  <c r="DG99" i="11"/>
  <c r="DG98" i="11"/>
  <c r="DG97" i="11"/>
  <c r="DG96" i="11"/>
  <c r="DG95" i="11"/>
  <c r="DG94" i="11"/>
  <c r="DG93" i="11"/>
  <c r="DG92" i="11"/>
  <c r="DG91" i="11"/>
  <c r="DG90" i="11"/>
  <c r="DG89" i="11"/>
  <c r="DG88" i="11"/>
  <c r="DG87" i="11"/>
  <c r="DG86" i="11"/>
  <c r="DG85" i="11"/>
  <c r="DG84" i="11"/>
  <c r="DG83" i="11"/>
  <c r="DG82" i="11"/>
  <c r="DG81" i="11"/>
  <c r="DG80" i="11"/>
  <c r="DG79" i="11"/>
  <c r="DG78" i="11"/>
  <c r="DG77" i="11"/>
  <c r="DG76" i="11"/>
  <c r="DG75" i="11"/>
  <c r="DG74" i="11"/>
  <c r="DG73" i="11"/>
  <c r="DG72" i="11"/>
  <c r="DG71" i="11"/>
  <c r="DG70" i="11"/>
  <c r="DG69" i="11"/>
  <c r="DG68" i="11"/>
  <c r="DG67" i="11"/>
  <c r="DG66" i="11"/>
  <c r="DG65" i="11"/>
  <c r="DG64" i="11"/>
  <c r="DG63" i="11"/>
  <c r="DG62" i="11"/>
  <c r="DG61" i="11"/>
  <c r="DG60" i="11"/>
  <c r="DG59" i="11"/>
  <c r="DG58" i="11"/>
  <c r="DG57" i="11"/>
  <c r="DG56" i="11"/>
  <c r="DG55" i="11"/>
  <c r="DG54" i="11"/>
  <c r="DG53" i="11"/>
  <c r="DG52" i="11"/>
  <c r="DG51" i="11"/>
  <c r="DG50" i="11"/>
  <c r="DG49" i="11"/>
  <c r="DG48" i="11"/>
  <c r="DG47" i="11"/>
  <c r="DG46" i="11"/>
  <c r="DG45" i="11"/>
  <c r="DG44" i="11"/>
  <c r="DG43" i="11"/>
  <c r="DG42" i="11"/>
  <c r="DG41" i="11"/>
  <c r="DG40" i="11"/>
  <c r="DG39" i="11"/>
  <c r="DG38" i="11"/>
  <c r="DG37" i="11"/>
  <c r="DG36" i="11"/>
  <c r="DG35" i="11"/>
  <c r="DG34" i="11"/>
  <c r="DG33" i="11"/>
  <c r="DG32" i="11"/>
  <c r="DG31" i="11"/>
  <c r="DG30" i="11"/>
  <c r="DG29" i="11"/>
  <c r="DG28" i="11"/>
  <c r="DG27" i="11"/>
  <c r="DG26" i="11"/>
  <c r="DG25" i="11"/>
  <c r="DG24" i="11"/>
  <c r="DG23" i="11"/>
  <c r="DG22" i="11"/>
  <c r="DG21" i="11"/>
  <c r="DG20" i="11"/>
  <c r="DG19" i="11"/>
  <c r="DG18" i="11"/>
  <c r="DG17" i="11"/>
  <c r="DG16" i="11"/>
  <c r="DG15" i="11"/>
  <c r="DG14" i="11"/>
  <c r="DG13" i="11"/>
  <c r="DG12" i="11"/>
  <c r="DG11" i="11"/>
  <c r="DG10" i="11"/>
  <c r="DG9" i="11"/>
  <c r="DG8" i="11"/>
  <c r="DG7" i="11"/>
  <c r="DK6" i="11" l="1"/>
  <c r="DG6" i="11" l="1"/>
  <c r="W7" i="9" l="1"/>
  <c r="W11" i="9"/>
  <c r="W15" i="9"/>
  <c r="W19" i="9"/>
  <c r="W23" i="9"/>
  <c r="W27" i="9"/>
  <c r="W31" i="9"/>
  <c r="W35" i="9"/>
  <c r="W43" i="9"/>
  <c r="W55" i="9"/>
  <c r="W67" i="9"/>
  <c r="W79" i="9"/>
  <c r="W91" i="9"/>
  <c r="W103" i="9"/>
  <c r="W111" i="9"/>
  <c r="W127" i="9"/>
  <c r="X11" i="9"/>
  <c r="X19" i="9"/>
  <c r="X27" i="9"/>
  <c r="X35" i="9"/>
  <c r="X47" i="9"/>
  <c r="X63" i="9"/>
  <c r="X75" i="9"/>
  <c r="X87" i="9"/>
  <c r="X99" i="9"/>
  <c r="X107" i="9"/>
  <c r="X119" i="9"/>
  <c r="X131" i="9"/>
  <c r="W132" i="9"/>
  <c r="X48" i="9"/>
  <c r="X76" i="9"/>
  <c r="X92" i="9"/>
  <c r="X108" i="9"/>
  <c r="X128" i="9"/>
  <c r="W53" i="9"/>
  <c r="W89" i="9"/>
  <c r="W113" i="9"/>
  <c r="W133" i="9"/>
  <c r="X37" i="9"/>
  <c r="X73" i="9"/>
  <c r="X97" i="9"/>
  <c r="X7" i="9"/>
  <c r="X88" i="9"/>
  <c r="X136" i="9"/>
  <c r="W69" i="9"/>
  <c r="W101" i="9"/>
  <c r="W129" i="9"/>
  <c r="X45" i="9"/>
  <c r="X77" i="9"/>
  <c r="X105" i="9"/>
  <c r="W8" i="9"/>
  <c r="W12" i="9"/>
  <c r="W16" i="9"/>
  <c r="W20" i="9"/>
  <c r="W24" i="9"/>
  <c r="W28" i="9"/>
  <c r="W32" i="9"/>
  <c r="W36" i="9"/>
  <c r="W40" i="9"/>
  <c r="W44" i="9"/>
  <c r="W48" i="9"/>
  <c r="W52" i="9"/>
  <c r="W56" i="9"/>
  <c r="W60" i="9"/>
  <c r="W64" i="9"/>
  <c r="W68" i="9"/>
  <c r="W72" i="9"/>
  <c r="W76" i="9"/>
  <c r="W80" i="9"/>
  <c r="W84" i="9"/>
  <c r="W88" i="9"/>
  <c r="W92" i="9"/>
  <c r="W96" i="9"/>
  <c r="W100" i="9"/>
  <c r="W104" i="9"/>
  <c r="W108" i="9"/>
  <c r="W112" i="9"/>
  <c r="W116" i="9"/>
  <c r="W120" i="9"/>
  <c r="W128" i="9"/>
  <c r="X52" i="9"/>
  <c r="X72" i="9"/>
  <c r="X96" i="9"/>
  <c r="X112" i="9"/>
  <c r="X124" i="9"/>
  <c r="W57" i="9"/>
  <c r="W85" i="9"/>
  <c r="W109" i="9"/>
  <c r="W137" i="9"/>
  <c r="X41" i="9"/>
  <c r="X69" i="9"/>
  <c r="X101" i="9"/>
  <c r="X8" i="9"/>
  <c r="X12" i="9"/>
  <c r="X16" i="9"/>
  <c r="X20" i="9"/>
  <c r="X24" i="9"/>
  <c r="X28" i="9"/>
  <c r="X32" i="9"/>
  <c r="X36" i="9"/>
  <c r="X40" i="9"/>
  <c r="X56" i="9"/>
  <c r="X64" i="9"/>
  <c r="X80" i="9"/>
  <c r="X100" i="9"/>
  <c r="Y100" i="9" s="1"/>
  <c r="X120" i="9"/>
  <c r="W49" i="9"/>
  <c r="W73" i="9"/>
  <c r="W93" i="9"/>
  <c r="W117" i="9"/>
  <c r="X33" i="9"/>
  <c r="X57" i="9"/>
  <c r="X85" i="9"/>
  <c r="X109" i="9"/>
  <c r="W9" i="9"/>
  <c r="W13" i="9"/>
  <c r="W17" i="9"/>
  <c r="W21" i="9"/>
  <c r="W25" i="9"/>
  <c r="W29" i="9"/>
  <c r="W33" i="9"/>
  <c r="W37" i="9"/>
  <c r="W41" i="9"/>
  <c r="W45" i="9"/>
  <c r="W65" i="9"/>
  <c r="W81" i="9"/>
  <c r="W105" i="9"/>
  <c r="W125" i="9"/>
  <c r="X29" i="9"/>
  <c r="X53" i="9"/>
  <c r="X81" i="9"/>
  <c r="X113" i="9"/>
  <c r="X9" i="9"/>
  <c r="X13" i="9"/>
  <c r="X17" i="9"/>
  <c r="X21" i="9"/>
  <c r="X49" i="9"/>
  <c r="X61" i="9"/>
  <c r="X89" i="9"/>
  <c r="W10" i="9"/>
  <c r="X10" i="9"/>
  <c r="X14" i="9"/>
  <c r="X18" i="9"/>
  <c r="X22" i="9"/>
  <c r="X26" i="9"/>
  <c r="X30" i="9"/>
  <c r="X34" i="9"/>
  <c r="X38" i="9"/>
  <c r="X42" i="9"/>
  <c r="X46" i="9"/>
  <c r="X50" i="9"/>
  <c r="X54" i="9"/>
  <c r="X58" i="9"/>
  <c r="X62" i="9"/>
  <c r="X66" i="9"/>
  <c r="X70" i="9"/>
  <c r="X74" i="9"/>
  <c r="X78" i="9"/>
  <c r="X82" i="9"/>
  <c r="X86" i="9"/>
  <c r="X90" i="9"/>
  <c r="X94" i="9"/>
  <c r="X98" i="9"/>
  <c r="X102" i="9"/>
  <c r="X106" i="9"/>
  <c r="X110" i="9"/>
  <c r="X114" i="9"/>
  <c r="X118" i="9"/>
  <c r="X122" i="9"/>
  <c r="X126" i="9"/>
  <c r="X130" i="9"/>
  <c r="X134" i="9"/>
  <c r="W39" i="9"/>
  <c r="W47" i="9"/>
  <c r="W51" i="9"/>
  <c r="W59" i="9"/>
  <c r="W63" i="9"/>
  <c r="W71" i="9"/>
  <c r="W75" i="9"/>
  <c r="W83" i="9"/>
  <c r="W87" i="9"/>
  <c r="W95" i="9"/>
  <c r="W99" i="9"/>
  <c r="W107" i="9"/>
  <c r="W115" i="9"/>
  <c r="W119" i="9"/>
  <c r="W123" i="9"/>
  <c r="W131" i="9"/>
  <c r="W135" i="9"/>
  <c r="X15" i="9"/>
  <c r="X23" i="9"/>
  <c r="X31" i="9"/>
  <c r="X39" i="9"/>
  <c r="X43" i="9"/>
  <c r="X51" i="9"/>
  <c r="X55" i="9"/>
  <c r="X59" i="9"/>
  <c r="X67" i="9"/>
  <c r="X71" i="9"/>
  <c r="X79" i="9"/>
  <c r="X83" i="9"/>
  <c r="X91" i="9"/>
  <c r="X95" i="9"/>
  <c r="X103" i="9"/>
  <c r="X111" i="9"/>
  <c r="X115" i="9"/>
  <c r="X123" i="9"/>
  <c r="X127" i="9"/>
  <c r="X135" i="9"/>
  <c r="W124" i="9"/>
  <c r="W136" i="9"/>
  <c r="X44" i="9"/>
  <c r="X60" i="9"/>
  <c r="X68" i="9"/>
  <c r="X84" i="9"/>
  <c r="X104" i="9"/>
  <c r="X116" i="9"/>
  <c r="X132" i="9"/>
  <c r="W61" i="9"/>
  <c r="W77" i="9"/>
  <c r="W97" i="9"/>
  <c r="W121" i="9"/>
  <c r="X25" i="9"/>
  <c r="X65" i="9"/>
  <c r="X93" i="9"/>
  <c r="W22" i="9"/>
  <c r="W54" i="9"/>
  <c r="W86" i="9"/>
  <c r="X117" i="9"/>
  <c r="X133" i="9"/>
  <c r="W26" i="9"/>
  <c r="W58" i="9"/>
  <c r="W90" i="9"/>
  <c r="W118" i="9"/>
  <c r="W134" i="9"/>
  <c r="W30" i="9"/>
  <c r="W62" i="9"/>
  <c r="W94" i="9"/>
  <c r="W34" i="9"/>
  <c r="W66" i="9"/>
  <c r="W98" i="9"/>
  <c r="W122" i="9"/>
  <c r="W106" i="9"/>
  <c r="W14" i="9"/>
  <c r="W78" i="9"/>
  <c r="X129" i="9"/>
  <c r="W50" i="9"/>
  <c r="W114" i="9"/>
  <c r="X121" i="9"/>
  <c r="W38" i="9"/>
  <c r="W70" i="9"/>
  <c r="W102" i="9"/>
  <c r="X125" i="9"/>
  <c r="W42" i="9"/>
  <c r="W74" i="9"/>
  <c r="W126" i="9"/>
  <c r="W46" i="9"/>
  <c r="Y46" i="9" s="1"/>
  <c r="W110" i="9"/>
  <c r="W18" i="9"/>
  <c r="W82" i="9"/>
  <c r="W130" i="9"/>
  <c r="X137" i="9"/>
  <c r="Y15" i="9"/>
  <c r="Y67" i="9"/>
  <c r="Y92" i="9"/>
  <c r="Y37" i="9"/>
  <c r="Y101" i="9"/>
  <c r="Y31" i="9"/>
  <c r="Y74" i="9"/>
  <c r="Y117" i="9"/>
  <c r="Y68" i="9"/>
  <c r="Y84" i="9"/>
  <c r="Y45" i="9"/>
  <c r="Y60" i="9"/>
  <c r="Y78" i="9"/>
  <c r="Y114" i="9"/>
  <c r="Y113" i="9"/>
  <c r="Y10" i="9"/>
  <c r="Y28" i="9"/>
  <c r="Y124" i="9"/>
  <c r="Y75" i="9"/>
  <c r="Y107" i="9"/>
  <c r="Y103" i="9"/>
  <c r="Y132" i="9"/>
  <c r="Y77" i="9" l="1"/>
  <c r="Y99" i="9"/>
  <c r="Y22" i="9"/>
  <c r="Y118" i="9"/>
  <c r="Y54" i="9"/>
  <c r="Y86" i="9"/>
  <c r="Y35" i="9"/>
  <c r="Y109" i="9"/>
  <c r="Y43" i="9"/>
  <c r="Y63" i="9"/>
  <c r="Y116" i="9"/>
  <c r="Y133" i="9"/>
  <c r="Y69" i="9"/>
  <c r="Y88" i="9"/>
  <c r="Y110" i="9"/>
  <c r="Y135" i="9"/>
  <c r="Y38" i="9"/>
  <c r="Y130" i="9"/>
  <c r="Y98" i="9"/>
  <c r="Y66" i="9"/>
  <c r="Y34" i="9"/>
  <c r="Y122" i="9"/>
  <c r="Y90" i="9"/>
  <c r="Y58" i="9"/>
  <c r="Y26" i="9"/>
  <c r="Y120" i="9"/>
  <c r="Y102" i="9"/>
  <c r="Y27" i="9"/>
  <c r="Y106" i="9"/>
  <c r="Y24" i="9"/>
  <c r="Y126" i="9"/>
  <c r="Y62" i="9"/>
  <c r="Y19" i="9"/>
  <c r="Y96" i="9"/>
  <c r="Y64" i="9"/>
  <c r="Y32" i="9"/>
  <c r="Y91" i="9"/>
  <c r="Y95" i="9"/>
  <c r="Y17" i="9"/>
  <c r="Y119" i="9"/>
  <c r="Y87" i="9"/>
  <c r="Y55" i="9"/>
  <c r="Y23" i="9"/>
  <c r="Y115" i="9"/>
  <c r="Y51" i="9"/>
  <c r="Y111" i="9"/>
  <c r="Y79" i="9"/>
  <c r="Y47" i="9"/>
  <c r="Y20" i="9"/>
  <c r="Y121" i="9"/>
  <c r="Y108" i="9"/>
  <c r="Y44" i="9"/>
  <c r="Y8" i="9"/>
  <c r="Y11" i="9"/>
  <c r="Y89" i="9"/>
  <c r="Y57" i="9"/>
  <c r="Y25" i="9"/>
  <c r="Y81" i="9"/>
  <c r="Y134" i="9"/>
  <c r="Y112" i="9"/>
  <c r="Y80" i="9"/>
  <c r="Y48" i="9"/>
  <c r="Y16" i="9"/>
  <c r="Y128" i="9"/>
  <c r="Y136" i="9"/>
  <c r="Y104" i="9"/>
  <c r="Y72" i="9"/>
  <c r="Y40" i="9"/>
  <c r="Y85" i="9"/>
  <c r="Y53" i="9"/>
  <c r="Y21" i="9"/>
  <c r="Y70" i="9"/>
  <c r="Y59" i="9"/>
  <c r="Y9" i="9"/>
  <c r="Y12" i="9"/>
  <c r="Y94" i="9"/>
  <c r="Y30" i="9"/>
  <c r="Y131" i="9"/>
  <c r="Y36" i="9"/>
  <c r="Y82" i="9"/>
  <c r="Y50" i="9"/>
  <c r="Y18" i="9"/>
  <c r="Y123" i="9"/>
  <c r="Y13" i="9"/>
  <c r="Y49" i="9"/>
  <c r="Y52" i="9"/>
  <c r="Y137" i="9"/>
  <c r="Y105" i="9"/>
  <c r="Y73" i="9"/>
  <c r="Y41" i="9"/>
  <c r="Y83" i="9"/>
  <c r="Y129" i="9"/>
  <c r="Y97" i="9"/>
  <c r="Y65" i="9"/>
  <c r="Y33" i="9"/>
  <c r="Y14" i="9"/>
  <c r="Y56" i="9"/>
  <c r="Y127" i="9"/>
  <c r="Y42" i="9"/>
  <c r="Y76" i="9"/>
  <c r="Y125" i="9"/>
  <c r="Y93" i="9"/>
  <c r="Y61" i="9"/>
  <c r="Y29" i="9"/>
  <c r="Y71" i="9"/>
  <c r="Y39" i="9"/>
  <c r="H41" i="16"/>
  <c r="X6" i="9"/>
  <c r="W6" i="9"/>
  <c r="Y6" i="9" l="1"/>
  <c r="Y7" i="9"/>
  <c r="DM500" i="11"/>
  <c r="DM499" i="11"/>
  <c r="DM498" i="11"/>
  <c r="DM497" i="11"/>
  <c r="DM496" i="11"/>
  <c r="DM495" i="11"/>
  <c r="DM494" i="11"/>
  <c r="DM493" i="11"/>
  <c r="DM492" i="11"/>
  <c r="DM491" i="11"/>
  <c r="DM490" i="11"/>
  <c r="DM489" i="11"/>
  <c r="DM488" i="11"/>
  <c r="DM487" i="11"/>
  <c r="DM486" i="11"/>
  <c r="DM485" i="11"/>
  <c r="DM484" i="11"/>
  <c r="DM483" i="11"/>
  <c r="DM482" i="11"/>
  <c r="DM481" i="11"/>
  <c r="DM480" i="11"/>
  <c r="DM479" i="11"/>
  <c r="DM478" i="11"/>
  <c r="DM477" i="11"/>
  <c r="DM476" i="11"/>
  <c r="DM475" i="11"/>
  <c r="DM474" i="11"/>
  <c r="DM473" i="11"/>
  <c r="DM472" i="11"/>
  <c r="DM471" i="11"/>
  <c r="DM470" i="11"/>
  <c r="DM469" i="11"/>
  <c r="DM468" i="11"/>
  <c r="DM467" i="11"/>
  <c r="DM466" i="11"/>
  <c r="DM465" i="11"/>
  <c r="DM464" i="11"/>
  <c r="DM463" i="11"/>
  <c r="DM462" i="11"/>
  <c r="DM461" i="11"/>
  <c r="DM460" i="11"/>
  <c r="DM459" i="11"/>
  <c r="DM458" i="11"/>
  <c r="DM457" i="11"/>
  <c r="DM456" i="11"/>
  <c r="DM455" i="11"/>
  <c r="DM454" i="11"/>
  <c r="DM453" i="11"/>
  <c r="DM452" i="11"/>
  <c r="DM451" i="11"/>
  <c r="DM450" i="11"/>
  <c r="DM449" i="11"/>
  <c r="DM448" i="11"/>
  <c r="DM447" i="11"/>
  <c r="DM446" i="11"/>
  <c r="DM445" i="11"/>
  <c r="DM444" i="11"/>
  <c r="DM443" i="11"/>
  <c r="DM442" i="11"/>
  <c r="DM441" i="11"/>
  <c r="DM440" i="11"/>
  <c r="DM439" i="11"/>
  <c r="DM438" i="11"/>
  <c r="DM437" i="11"/>
  <c r="DM436" i="11"/>
  <c r="DM435" i="11"/>
  <c r="DM434" i="11"/>
  <c r="DM433" i="11"/>
  <c r="DM432" i="11"/>
  <c r="DM431" i="11"/>
  <c r="DM430" i="11"/>
  <c r="DM429" i="11"/>
  <c r="DM428" i="11"/>
  <c r="DM427" i="11"/>
  <c r="DM426" i="11"/>
  <c r="DM425" i="11"/>
  <c r="DM424" i="11"/>
  <c r="DM423" i="11"/>
  <c r="DM422" i="11"/>
  <c r="DM421" i="11"/>
  <c r="DM420" i="11"/>
  <c r="DM419" i="11"/>
  <c r="DM418" i="11"/>
  <c r="DM417" i="11"/>
  <c r="DM416" i="11"/>
  <c r="DM415" i="11"/>
  <c r="DM414" i="11"/>
  <c r="DM413" i="11"/>
  <c r="DM412" i="11"/>
  <c r="DM411" i="11"/>
  <c r="DM410" i="11"/>
  <c r="DM409" i="11"/>
  <c r="DM408" i="11"/>
  <c r="DM407" i="11"/>
  <c r="DM406" i="11"/>
  <c r="DM405" i="11"/>
  <c r="DM404" i="11"/>
  <c r="DM403" i="11"/>
  <c r="DM402" i="11"/>
  <c r="DM401" i="11"/>
  <c r="DM400" i="11"/>
  <c r="DM399" i="11"/>
  <c r="DM398" i="11"/>
  <c r="DM397" i="11"/>
  <c r="DM396" i="11"/>
  <c r="DM395" i="11"/>
  <c r="DM394" i="11"/>
  <c r="DM393" i="11"/>
  <c r="DM392" i="11"/>
  <c r="DM391" i="11"/>
  <c r="DM390" i="11"/>
  <c r="DM389" i="11"/>
  <c r="DM388" i="11"/>
  <c r="DM387" i="11"/>
  <c r="DM386" i="11"/>
  <c r="DM385" i="11"/>
  <c r="DM384" i="11"/>
  <c r="DM383" i="11"/>
  <c r="DM382" i="11"/>
  <c r="DM381" i="11"/>
  <c r="DM380" i="11"/>
  <c r="DM379" i="11"/>
  <c r="DM378" i="11"/>
  <c r="DM377" i="11"/>
  <c r="DM376" i="11"/>
  <c r="DM375" i="11"/>
  <c r="DM374" i="11"/>
  <c r="DM373" i="11"/>
  <c r="DM372" i="11"/>
  <c r="DM371" i="11"/>
  <c r="DM370" i="11"/>
  <c r="DM369" i="11"/>
  <c r="DM368" i="11"/>
  <c r="DM367" i="11"/>
  <c r="DM366" i="11"/>
  <c r="DM365" i="11"/>
  <c r="DM364" i="11"/>
  <c r="DM363" i="11"/>
  <c r="DM362" i="11"/>
  <c r="DM361" i="11"/>
  <c r="DM360" i="11"/>
  <c r="DM359" i="11"/>
  <c r="DM358" i="11"/>
  <c r="DM357" i="11"/>
  <c r="DM356" i="11"/>
  <c r="DM355" i="11"/>
  <c r="DM354" i="11"/>
  <c r="DM353" i="11"/>
  <c r="DM352" i="11"/>
  <c r="DM351" i="11"/>
  <c r="DM350" i="11"/>
  <c r="DM349" i="11"/>
  <c r="DM348" i="11"/>
  <c r="DM347" i="11"/>
  <c r="DM346" i="11"/>
  <c r="DM345" i="11"/>
  <c r="DM344" i="11"/>
  <c r="DM343" i="11"/>
  <c r="DM342" i="11"/>
  <c r="DM341" i="11"/>
  <c r="DM340" i="11"/>
  <c r="DM339" i="11"/>
  <c r="DM338" i="11"/>
  <c r="DM337" i="11"/>
  <c r="DM336" i="11"/>
  <c r="DM335" i="11"/>
  <c r="DM334" i="11"/>
  <c r="DM333" i="11"/>
  <c r="DM332" i="11"/>
  <c r="DM331" i="11"/>
  <c r="DM330" i="11"/>
  <c r="DM329" i="11"/>
  <c r="DM328" i="11"/>
  <c r="DM327" i="11"/>
  <c r="DM326" i="11"/>
  <c r="DM325" i="11"/>
  <c r="DM324" i="11"/>
  <c r="DM323" i="11"/>
  <c r="DM322" i="11"/>
  <c r="DM321" i="11"/>
  <c r="DM320" i="11"/>
  <c r="DM319" i="11"/>
  <c r="DM318" i="11"/>
  <c r="DM317" i="11"/>
  <c r="DM316" i="11"/>
  <c r="DM315" i="11"/>
  <c r="DM314" i="11"/>
  <c r="DM313" i="11"/>
  <c r="DM312" i="11"/>
  <c r="DM311" i="11"/>
  <c r="DM310" i="11"/>
  <c r="DM309" i="11"/>
  <c r="DM308" i="11"/>
  <c r="DM307" i="11"/>
  <c r="DM306" i="11"/>
  <c r="DM305" i="11"/>
  <c r="DM304" i="11"/>
  <c r="DM303" i="11"/>
  <c r="DM302" i="11"/>
  <c r="DM301" i="11"/>
  <c r="DM300" i="11"/>
  <c r="DM299" i="11"/>
  <c r="DM298" i="11"/>
  <c r="DM297" i="11"/>
  <c r="DM296" i="11"/>
  <c r="DM295" i="11"/>
  <c r="DM294" i="11"/>
  <c r="DM293" i="11"/>
  <c r="DM292" i="11"/>
  <c r="DM291" i="11"/>
  <c r="DM290" i="11"/>
  <c r="DM289" i="11"/>
  <c r="DM288" i="11"/>
  <c r="DM287" i="11"/>
  <c r="DM286" i="11"/>
  <c r="DM285" i="11"/>
  <c r="DM284" i="11"/>
  <c r="DM283" i="11"/>
  <c r="DM282" i="11"/>
  <c r="DM281" i="11"/>
  <c r="DM280" i="11"/>
  <c r="DM279" i="11"/>
  <c r="DM278" i="11"/>
  <c r="DM277" i="11"/>
  <c r="DM276" i="11"/>
  <c r="DM275" i="11"/>
  <c r="DM274" i="11"/>
  <c r="DM273" i="11"/>
  <c r="DM272" i="11"/>
  <c r="DM271" i="11"/>
  <c r="DM270" i="11"/>
  <c r="DM269" i="11"/>
  <c r="DM268" i="11"/>
  <c r="DM267" i="11"/>
  <c r="DM266" i="11"/>
  <c r="DM265" i="11"/>
  <c r="DM264" i="11"/>
  <c r="DM263" i="11"/>
  <c r="DM262" i="11"/>
  <c r="DM261" i="11"/>
  <c r="DM260" i="11"/>
  <c r="DM259" i="11"/>
  <c r="DM258" i="11"/>
  <c r="DM257" i="11"/>
  <c r="DM256" i="11"/>
  <c r="DM255" i="11"/>
  <c r="DM254" i="11"/>
  <c r="DM253" i="11"/>
  <c r="DM252" i="11"/>
  <c r="DM251" i="11"/>
  <c r="DM250" i="11"/>
  <c r="DM249" i="11"/>
  <c r="DM248" i="11"/>
  <c r="DM247" i="11"/>
  <c r="DM246" i="11"/>
  <c r="DM245" i="11"/>
  <c r="DM244" i="11"/>
  <c r="DM243" i="11"/>
  <c r="DM242" i="11"/>
  <c r="DM241" i="11"/>
  <c r="DM240" i="11"/>
  <c r="DM239" i="11"/>
  <c r="DM238" i="11"/>
  <c r="DM237" i="11"/>
  <c r="DM236" i="11"/>
  <c r="DM235" i="11"/>
  <c r="DM234" i="11"/>
  <c r="DM233" i="11"/>
  <c r="DM232" i="11"/>
  <c r="DM231" i="11"/>
  <c r="DM230" i="11"/>
  <c r="DM229" i="11"/>
  <c r="DM228" i="11"/>
  <c r="DM227" i="11"/>
  <c r="DM226" i="11"/>
  <c r="DM225" i="11"/>
  <c r="DM224" i="11"/>
  <c r="DM223" i="11"/>
  <c r="DM222" i="11"/>
  <c r="DM221" i="11"/>
  <c r="DM220" i="11"/>
  <c r="DM219" i="11"/>
  <c r="DM218" i="11"/>
  <c r="DM217" i="11"/>
  <c r="DM216" i="11"/>
  <c r="DM215" i="11"/>
  <c r="DM214" i="11"/>
  <c r="DM213" i="11"/>
  <c r="DM212" i="11"/>
  <c r="DM211" i="11"/>
  <c r="DM210" i="11"/>
  <c r="DM209" i="11"/>
  <c r="DM208" i="11"/>
  <c r="DM207" i="11"/>
  <c r="DM206" i="11"/>
  <c r="DM205" i="11"/>
  <c r="DM204" i="11"/>
  <c r="DM203" i="11"/>
  <c r="DM202" i="11"/>
  <c r="DM201" i="11"/>
  <c r="DM200" i="11"/>
  <c r="DM199" i="11"/>
  <c r="DM198" i="11"/>
  <c r="DM197" i="11"/>
  <c r="DM196" i="11"/>
  <c r="DM195" i="11"/>
  <c r="DM194" i="11"/>
  <c r="DM193" i="11"/>
  <c r="DM192" i="11"/>
  <c r="DM191" i="11"/>
  <c r="DM190" i="11"/>
  <c r="DM189" i="11"/>
  <c r="DM188" i="11"/>
  <c r="DM187" i="11"/>
  <c r="DM186" i="11"/>
  <c r="DM185" i="11"/>
  <c r="DM184" i="11"/>
  <c r="DM183" i="11"/>
  <c r="DM182" i="11"/>
  <c r="DM181" i="11"/>
  <c r="DM180" i="11"/>
  <c r="DM179" i="11"/>
  <c r="DM178" i="11"/>
  <c r="DM177" i="11"/>
  <c r="DM176" i="11"/>
  <c r="DM175" i="11"/>
  <c r="DM174" i="11"/>
  <c r="DM173" i="11"/>
  <c r="DM172" i="11"/>
  <c r="DM171" i="11"/>
  <c r="DM170" i="11"/>
  <c r="DM169" i="11"/>
  <c r="DM168" i="11"/>
  <c r="DM167" i="11"/>
  <c r="DM166" i="11"/>
  <c r="DM165" i="11"/>
  <c r="DM164" i="11"/>
  <c r="DM163" i="11"/>
  <c r="DM162" i="11"/>
  <c r="DM161" i="11"/>
  <c r="DM160" i="11"/>
  <c r="DM159" i="11"/>
  <c r="DM158" i="11"/>
  <c r="DM157" i="11"/>
  <c r="DM156" i="11"/>
  <c r="DM155" i="11"/>
  <c r="DM154" i="11"/>
  <c r="DM153" i="11"/>
  <c r="DM152" i="11"/>
  <c r="DM151" i="11"/>
  <c r="DM150" i="11"/>
  <c r="DM149" i="11"/>
  <c r="DM148" i="11"/>
  <c r="DM147" i="11"/>
  <c r="DM146" i="11"/>
  <c r="DM145" i="11"/>
  <c r="DM144" i="11"/>
  <c r="DM143" i="11"/>
  <c r="DM142" i="11"/>
  <c r="DM141" i="11"/>
  <c r="DM140" i="11"/>
  <c r="DM139" i="11"/>
  <c r="DM138" i="11"/>
  <c r="DM137" i="11"/>
  <c r="DM136" i="11"/>
  <c r="DM135" i="11"/>
  <c r="DM134" i="11"/>
  <c r="DM133" i="11"/>
  <c r="DM132" i="11"/>
  <c r="DM131" i="11"/>
  <c r="DM130" i="11"/>
  <c r="DM129" i="11"/>
  <c r="DM128" i="11"/>
  <c r="DM127" i="11"/>
  <c r="DM126" i="11"/>
  <c r="DM125" i="11"/>
  <c r="DM124" i="11"/>
  <c r="DM123" i="11"/>
  <c r="DM122" i="11"/>
  <c r="DM121" i="11"/>
  <c r="DM120" i="11"/>
  <c r="DM119" i="11"/>
  <c r="DM118" i="11"/>
  <c r="DM117" i="11"/>
  <c r="DM116" i="11"/>
  <c r="DM115" i="11"/>
  <c r="DM114" i="11"/>
  <c r="DM113" i="11"/>
  <c r="DM112" i="11"/>
  <c r="DM111" i="11"/>
  <c r="DM110" i="11"/>
  <c r="DM109" i="11"/>
  <c r="DM108" i="11"/>
  <c r="DM107" i="11"/>
  <c r="DM106" i="11"/>
  <c r="DM105" i="11"/>
  <c r="DM104" i="11"/>
  <c r="DM103" i="11"/>
  <c r="DM102" i="11"/>
  <c r="DM101" i="11"/>
  <c r="DM100" i="11"/>
  <c r="DM99" i="11"/>
  <c r="DM98" i="11"/>
  <c r="DM97" i="11"/>
  <c r="DM96" i="11"/>
  <c r="DM95" i="11"/>
  <c r="DM94" i="11"/>
  <c r="DM93" i="11"/>
  <c r="DM92" i="11"/>
  <c r="DM91" i="11"/>
  <c r="DM90" i="11"/>
  <c r="DM89" i="11"/>
  <c r="DM88" i="11"/>
  <c r="DM87" i="11"/>
  <c r="DM86" i="11"/>
  <c r="DM85" i="11"/>
  <c r="DM84" i="11"/>
  <c r="DM83" i="11"/>
  <c r="DM82" i="11"/>
  <c r="DM81" i="11"/>
  <c r="DM80" i="11"/>
  <c r="DM79" i="11"/>
  <c r="DM78" i="11"/>
  <c r="DM77" i="11"/>
  <c r="DM76" i="11"/>
  <c r="DM75" i="11"/>
  <c r="DM74" i="11"/>
  <c r="DM73" i="11"/>
  <c r="DM72" i="11"/>
  <c r="DM71" i="11"/>
  <c r="DM70" i="11"/>
  <c r="DM69" i="11"/>
  <c r="DM68" i="11"/>
  <c r="DM67" i="11"/>
  <c r="DM66" i="11"/>
  <c r="DM65" i="11"/>
  <c r="DM64" i="11"/>
  <c r="DM63" i="11"/>
  <c r="DM62" i="11"/>
  <c r="DM61" i="11"/>
  <c r="DM60" i="11"/>
  <c r="DM59" i="11"/>
  <c r="DM58" i="11"/>
  <c r="DM57" i="11"/>
  <c r="DM56" i="11"/>
  <c r="DM55" i="11"/>
  <c r="DM54" i="11"/>
  <c r="DM53" i="11"/>
  <c r="DM52" i="11"/>
  <c r="DM51" i="11"/>
  <c r="DM50" i="11"/>
  <c r="DM49" i="11"/>
  <c r="DM48" i="11"/>
  <c r="DM47" i="11"/>
  <c r="DM46" i="11"/>
  <c r="DM45" i="11"/>
  <c r="DM44" i="11"/>
  <c r="DM43" i="11"/>
  <c r="DM42" i="11"/>
  <c r="DM41" i="11"/>
  <c r="DM40" i="11"/>
  <c r="DM39" i="11"/>
  <c r="DM38" i="11"/>
  <c r="DM37" i="11"/>
  <c r="DM36" i="11"/>
  <c r="DM35" i="11"/>
  <c r="DM34" i="11"/>
  <c r="DM33" i="11"/>
  <c r="DM32" i="11"/>
  <c r="DM31" i="11"/>
  <c r="DM30" i="11"/>
  <c r="DM29" i="11"/>
  <c r="DM28" i="11"/>
  <c r="DM27" i="11"/>
  <c r="DM26" i="11"/>
  <c r="DM25" i="11"/>
  <c r="DM24" i="11"/>
  <c r="DM23" i="11"/>
  <c r="DM22" i="11"/>
  <c r="DM21" i="11"/>
  <c r="DM20" i="11"/>
  <c r="DM19" i="11"/>
  <c r="DM18" i="11"/>
  <c r="DM17" i="11"/>
  <c r="DM16" i="11"/>
  <c r="DM15" i="11"/>
  <c r="DM14" i="11"/>
  <c r="DM13" i="11"/>
  <c r="DM12" i="11"/>
  <c r="DM11" i="11"/>
  <c r="DM10" i="11"/>
  <c r="DM9" i="11"/>
  <c r="DM8" i="11"/>
  <c r="DM7" i="11" l="1"/>
  <c r="F87" i="16"/>
  <c r="H26" i="16"/>
  <c r="G86" i="16" l="1"/>
  <c r="I86" i="16" s="1"/>
  <c r="E193" i="16"/>
  <c r="E191" i="16"/>
  <c r="E189" i="16"/>
  <c r="E187" i="16"/>
  <c r="E185" i="16"/>
  <c r="E183" i="16"/>
  <c r="E181" i="16"/>
  <c r="E179" i="16"/>
  <c r="E177" i="16"/>
  <c r="E175" i="16"/>
  <c r="E173" i="16"/>
  <c r="E171" i="16"/>
  <c r="E169" i="16"/>
  <c r="E167" i="16"/>
  <c r="E165" i="16"/>
  <c r="E163" i="16"/>
  <c r="E160" i="16"/>
  <c r="E158" i="16"/>
  <c r="E156" i="16"/>
  <c r="E154" i="16"/>
  <c r="E152" i="16"/>
  <c r="E149" i="16"/>
  <c r="E147" i="16"/>
  <c r="E145" i="16"/>
  <c r="G145" i="16" s="1"/>
  <c r="E140" i="16"/>
  <c r="E138" i="16"/>
  <c r="E136" i="16"/>
  <c r="E134" i="16"/>
  <c r="E132" i="16"/>
  <c r="E130" i="16"/>
  <c r="E128" i="16"/>
  <c r="E126" i="16"/>
  <c r="E124" i="16"/>
  <c r="E122" i="16"/>
  <c r="E120" i="16"/>
  <c r="E118" i="16"/>
  <c r="E116" i="16"/>
  <c r="E114" i="16"/>
  <c r="E111" i="16"/>
  <c r="E109" i="16"/>
  <c r="E107" i="16"/>
  <c r="E105" i="16"/>
  <c r="E103" i="16"/>
  <c r="E100" i="16"/>
  <c r="E98" i="16"/>
  <c r="E96" i="16"/>
  <c r="E94" i="16"/>
  <c r="G94" i="16" s="1"/>
  <c r="E92" i="16"/>
  <c r="G92" i="16" s="1"/>
  <c r="E53" i="16"/>
  <c r="E51" i="16"/>
  <c r="E49" i="16"/>
  <c r="E47" i="16"/>
  <c r="E37" i="16"/>
  <c r="G20" i="16"/>
  <c r="G12" i="16"/>
  <c r="E10" i="16"/>
  <c r="E8" i="16"/>
  <c r="E6" i="16"/>
  <c r="G187" i="16" l="1"/>
  <c r="G175" i="16"/>
  <c r="G163" i="16"/>
  <c r="G122" i="16"/>
  <c r="G183" i="16"/>
  <c r="G130" i="16"/>
  <c r="G134" i="16"/>
  <c r="G126" i="16"/>
  <c r="G179" i="16"/>
  <c r="G114" i="16"/>
  <c r="G138" i="16"/>
  <c r="G167" i="16"/>
  <c r="G191" i="16"/>
  <c r="G118" i="16"/>
  <c r="G171" i="16"/>
  <c r="G152" i="16"/>
  <c r="G47" i="16"/>
  <c r="G51" i="16"/>
  <c r="G53" i="16"/>
  <c r="G49" i="16"/>
  <c r="G103" i="16"/>
  <c r="H16" i="16" l="1"/>
  <c r="H14" i="16"/>
  <c r="H22" i="16"/>
  <c r="H24" i="16"/>
  <c r="H18" i="16" l="1"/>
  <c r="H39" i="16" l="1"/>
  <c r="H43" i="16"/>
  <c r="G37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Felicia Miller</author>
  </authors>
  <commentList>
    <comment ref="AF2" authorId="0" shapeId="0" xr:uid="{00000000-0006-0000-0300-000001000000}">
      <text>
        <r>
          <rPr>
            <b/>
            <i/>
            <sz val="9"/>
            <color indexed="81"/>
            <rFont val="Tahoma"/>
            <family val="2"/>
          </rPr>
          <t xml:space="preserve">Point of Release: </t>
        </r>
        <r>
          <rPr>
            <b/>
            <sz val="9"/>
            <color indexed="81"/>
            <rFont val="Tahoma"/>
            <family val="2"/>
          </rPr>
          <t xml:space="preserve"> Type of equipment where the material was released from or could have been released from; i.e., where the LOPC occurred.</t>
        </r>
      </text>
    </comment>
  </commentList>
</comments>
</file>

<file path=xl/sharedStrings.xml><?xml version="1.0" encoding="utf-8"?>
<sst xmlns="http://schemas.openxmlformats.org/spreadsheetml/2006/main" count="1416" uniqueCount="606">
  <si>
    <t>Site Name</t>
  </si>
  <si>
    <t>Country</t>
  </si>
  <si>
    <t>Company Name</t>
  </si>
  <si>
    <t>Employees' Hours</t>
  </si>
  <si>
    <t>Contractors' Hours</t>
  </si>
  <si>
    <t>Yes</t>
  </si>
  <si>
    <t>USA</t>
  </si>
  <si>
    <t>MN</t>
  </si>
  <si>
    <t>Rosemount</t>
  </si>
  <si>
    <t>Refinery</t>
  </si>
  <si>
    <t>No</t>
  </si>
  <si>
    <t>Fire</t>
  </si>
  <si>
    <t>Hydrogen</t>
  </si>
  <si>
    <t>Normal</t>
  </si>
  <si>
    <t>Heat exchanger</t>
  </si>
  <si>
    <t>Flammable</t>
  </si>
  <si>
    <t>Indoor</t>
  </si>
  <si>
    <t>Outdoor</t>
  </si>
  <si>
    <t>Combustible</t>
  </si>
  <si>
    <t>Toxic</t>
  </si>
  <si>
    <t>Corrosive</t>
  </si>
  <si>
    <t>Start-up</t>
  </si>
  <si>
    <t>Upset</t>
  </si>
  <si>
    <t>Turnaround</t>
  </si>
  <si>
    <t>Temporary</t>
  </si>
  <si>
    <t>Pump</t>
  </si>
  <si>
    <t>Compressor</t>
  </si>
  <si>
    <t>Reactor</t>
  </si>
  <si>
    <t>Atmospheric tank</t>
  </si>
  <si>
    <t>XYZ Refinery</t>
  </si>
  <si>
    <t>LEAVE BLANK</t>
  </si>
  <si>
    <t>NAICS Code or Equivalent</t>
  </si>
  <si>
    <t>123 Refining Way</t>
  </si>
  <si>
    <t>Additional Information</t>
  </si>
  <si>
    <t>EVENT DATA</t>
  </si>
  <si>
    <t>Directly to Atmosphere</t>
  </si>
  <si>
    <t>via Downstream Destructive Device</t>
  </si>
  <si>
    <t>Cooling Tower</t>
  </si>
  <si>
    <t>Utilities</t>
  </si>
  <si>
    <t>Open/Closed?</t>
  </si>
  <si>
    <t>City</t>
  </si>
  <si>
    <t>Site Address</t>
  </si>
  <si>
    <t>Zip Code</t>
  </si>
  <si>
    <t>State/Province</t>
  </si>
  <si>
    <t>Site ID
(Chosen by API Stats)</t>
  </si>
  <si>
    <t>Facility Type 
(Refining/Gas Plant/Other)</t>
  </si>
  <si>
    <t>Refining Capacity 
(BPD)</t>
  </si>
  <si>
    <t>{REFINING}</t>
  </si>
  <si>
    <t>{PETROCHEMICAL}</t>
  </si>
  <si>
    <t>Mode of Operation</t>
  </si>
  <si>
    <t>Point of Release</t>
  </si>
  <si>
    <t>Type of material released</t>
  </si>
  <si>
    <t>PRD's</t>
  </si>
  <si>
    <t>Acute release above thresholds</t>
  </si>
  <si>
    <t>Indoor / Outdoor</t>
  </si>
  <si>
    <t>General</t>
  </si>
  <si>
    <t>Status of Operation</t>
  </si>
  <si>
    <r>
      <t xml:space="preserve">Incident ID
</t>
    </r>
    <r>
      <rPr>
        <sz val="8"/>
        <rFont val="Calibri"/>
        <family val="2"/>
        <scheme val="minor"/>
      </rPr>
      <t>(Chosen by API Stats)</t>
    </r>
  </si>
  <si>
    <r>
      <t xml:space="preserve">Site ID
</t>
    </r>
    <r>
      <rPr>
        <sz val="8"/>
        <rFont val="Calibri"/>
        <family val="2"/>
        <scheme val="minor"/>
      </rPr>
      <t>(Chosen by API Stats)</t>
    </r>
  </si>
  <si>
    <t>Total Employee Hours</t>
  </si>
  <si>
    <t>Events</t>
  </si>
  <si>
    <t>No Tier 1 Events</t>
  </si>
  <si>
    <t>No Tier 2 Events</t>
  </si>
  <si>
    <t>TIER 1 INJURIES</t>
  </si>
  <si>
    <t>TIER 1 FIRE/ EXPLOSION</t>
  </si>
  <si>
    <t>TIER 1 EVAC</t>
  </si>
  <si>
    <t>TIER 2 INJURIES</t>
  </si>
  <si>
    <t>TIER 2 FIRE/ EXPLOSION</t>
  </si>
  <si>
    <t>No Release</t>
  </si>
  <si>
    <t>Total Contractor Hours</t>
  </si>
  <si>
    <t>Site ID
(Chosen by NPRA)</t>
  </si>
  <si>
    <r>
      <t xml:space="preserve">Site ID
</t>
    </r>
    <r>
      <rPr>
        <sz val="8"/>
        <rFont val="Calibri"/>
        <family val="2"/>
        <scheme val="minor"/>
      </rPr>
      <t>(Chosen by NPRA)</t>
    </r>
  </si>
  <si>
    <t>No Tier 1 or Tier 2 Events</t>
  </si>
  <si>
    <r>
      <t xml:space="preserve">Tier Level Determination
</t>
    </r>
    <r>
      <rPr>
        <sz val="8"/>
        <rFont val="Calibri"/>
        <family val="2"/>
        <scheme val="minor"/>
      </rPr>
      <t>(Auto-populated)</t>
    </r>
  </si>
  <si>
    <t>NA</t>
  </si>
  <si>
    <t>If no events, select option here</t>
  </si>
  <si>
    <t>Company Name:</t>
  </si>
  <si>
    <t xml:space="preserve">Contact Person: </t>
  </si>
  <si>
    <t>Address:</t>
  </si>
  <si>
    <t>Fax:</t>
  </si>
  <si>
    <t xml:space="preserve">Telephone: </t>
  </si>
  <si>
    <t>E-mail:</t>
  </si>
  <si>
    <t>LNG</t>
  </si>
  <si>
    <t>MTBE</t>
  </si>
  <si>
    <t>ETBE</t>
  </si>
  <si>
    <t>Type of Material</t>
  </si>
  <si>
    <t>Total Workforce Hours:</t>
  </si>
  <si>
    <t>Total Capacity:</t>
  </si>
  <si>
    <t>Type of Process</t>
  </si>
  <si>
    <t>Total # Tier 1 DAFW injuries</t>
  </si>
  <si>
    <t># Tier 1 events with Tier 2 consequences</t>
  </si>
  <si>
    <t># Tier 1 events</t>
  </si>
  <si>
    <t># Tier 2 events</t>
  </si>
  <si>
    <t>Total # Tier 1 Fatalities</t>
  </si>
  <si>
    <t>Total # Tier 1 Evacuations</t>
  </si>
  <si>
    <t>Total # Tier 1 Fires</t>
  </si>
  <si>
    <t>Total # Tier 1 Explosions</t>
  </si>
  <si>
    <t>PRD Directly to Atmosphere or Downstream Destructive Device</t>
  </si>
  <si>
    <t>Discharged to Unsafe Location</t>
  </si>
  <si>
    <t>On-Site Shelter-In-Place</t>
  </si>
  <si>
    <t>Public Protective Measures</t>
  </si>
  <si>
    <t>Release Location</t>
  </si>
  <si>
    <t># of Facilities</t>
  </si>
  <si>
    <t># Refinery Facilities</t>
  </si>
  <si>
    <t># of Events</t>
  </si>
  <si>
    <t>Tier 1 Summary:</t>
  </si>
  <si>
    <t>Tier 2 Summary:</t>
  </si>
  <si>
    <t>Total # Tier 2 Injuries</t>
  </si>
  <si>
    <t>Total # Tier 2 Fires</t>
  </si>
  <si>
    <t>Total # Tier 2 Explosions</t>
  </si>
  <si>
    <t>**Days Away From Work Injuries -- please be sure to report number of injuries, not number of days.</t>
  </si>
  <si>
    <t>QC Checks</t>
  </si>
  <si>
    <t>Tier 2</t>
  </si>
  <si>
    <t>Zero Events</t>
  </si>
  <si>
    <t>Tier 1 with T2</t>
  </si>
  <si>
    <t># Petrochemical facilities with Tier 1 events</t>
  </si>
  <si>
    <t># Petrochemical facilities with Tier 2 events</t>
  </si>
  <si>
    <t># Petrochemical facilities with zero events</t>
  </si>
  <si>
    <t># Refinery facilities with Tier 1 events</t>
  </si>
  <si>
    <t># Refinery facilities with Tier 2 events</t>
  </si>
  <si>
    <t># Refinery facilities with zero events</t>
  </si>
  <si>
    <t>Sampling</t>
  </si>
  <si>
    <t>Normal Operation</t>
  </si>
  <si>
    <t>Facility Type</t>
  </si>
  <si>
    <t>Refining</t>
  </si>
  <si>
    <t>Petrochemical</t>
  </si>
  <si>
    <t>Tier 2 Upset Emission from a Permitted or Regulated Source</t>
  </si>
  <si>
    <t>Tier 1 Upset Emission from a Permitted or Regulated Source</t>
  </si>
  <si>
    <t>Other (describe)</t>
  </si>
  <si>
    <t>Text</t>
  </si>
  <si>
    <t>TIER 1 Engineered Pressure Relief</t>
  </si>
  <si>
    <t>TIER 2 Engineered Pressure Relief</t>
  </si>
  <si>
    <t>Fired Boiler</t>
  </si>
  <si>
    <t>Instrumentation</t>
  </si>
  <si>
    <t>UNDG Class 2</t>
  </si>
  <si>
    <r>
      <t xml:space="preserve">Rainout
</t>
    </r>
    <r>
      <rPr>
        <sz val="8"/>
        <rFont val="Calibri"/>
        <family val="2"/>
        <scheme val="minor"/>
      </rPr>
      <t>(10.4.2.b.6.i)</t>
    </r>
  </si>
  <si>
    <t>TIER 2 RELEASES</t>
  </si>
  <si>
    <t>TIER 1 RELEASES</t>
  </si>
  <si>
    <r>
      <t xml:space="preserve">Employee Recordable Injuries
</t>
    </r>
    <r>
      <rPr>
        <sz val="8"/>
        <rFont val="Calibri"/>
        <family val="2"/>
        <scheme val="minor"/>
      </rPr>
      <t>(10.4.3.b.1.i)</t>
    </r>
  </si>
  <si>
    <r>
      <t xml:space="preserve">PRD Directly to Atmosphere or Downstream Destructive Device
</t>
    </r>
    <r>
      <rPr>
        <sz val="8"/>
        <rFont val="Calibri"/>
        <family val="2"/>
        <scheme val="minor"/>
      </rPr>
      <t>(10.4.3.b.3)</t>
    </r>
  </si>
  <si>
    <r>
      <t xml:space="preserve">Rainout
</t>
    </r>
    <r>
      <rPr>
        <sz val="8"/>
        <rFont val="Calibri"/>
        <family val="2"/>
        <scheme val="minor"/>
      </rPr>
      <t>(10.4.3.b.3.i.i)</t>
    </r>
  </si>
  <si>
    <r>
      <t xml:space="preserve">Public Protective Measures
</t>
    </r>
    <r>
      <rPr>
        <sz val="8"/>
        <rFont val="Calibri"/>
        <family val="2"/>
        <scheme val="minor"/>
      </rPr>
      <t>(10.4.3.b.3.i.iv)</t>
    </r>
  </si>
  <si>
    <r>
      <t xml:space="preserve">Rainout
</t>
    </r>
    <r>
      <rPr>
        <sz val="8"/>
        <rFont val="Calibri"/>
        <family val="2"/>
        <scheme val="minor"/>
      </rPr>
      <t>(10.4.3.b.4.i)</t>
    </r>
  </si>
  <si>
    <r>
      <t xml:space="preserve">Release, Category 1
</t>
    </r>
    <r>
      <rPr>
        <sz val="8"/>
        <rFont val="Calibri"/>
        <family val="2"/>
        <scheme val="minor"/>
      </rPr>
      <t>(10.4.2.b.7.i)</t>
    </r>
  </si>
  <si>
    <r>
      <t xml:space="preserve">Release, Category 2
</t>
    </r>
    <r>
      <rPr>
        <sz val="8"/>
        <rFont val="Calibri"/>
        <family val="2"/>
        <scheme val="minor"/>
      </rPr>
      <t>(10.4.2.b.7.ii)</t>
    </r>
  </si>
  <si>
    <r>
      <t xml:space="preserve">Release, Category 3
</t>
    </r>
    <r>
      <rPr>
        <sz val="8"/>
        <rFont val="Calibri"/>
        <family val="2"/>
        <scheme val="minor"/>
      </rPr>
      <t>(10.4.2.b.7.iii)</t>
    </r>
  </si>
  <si>
    <r>
      <t xml:space="preserve">Release, Category 4
</t>
    </r>
    <r>
      <rPr>
        <sz val="8"/>
        <rFont val="Calibri"/>
        <family val="2"/>
        <scheme val="minor"/>
      </rPr>
      <t>(10.4.2.b.7.iv)</t>
    </r>
  </si>
  <si>
    <r>
      <t xml:space="preserve">Release, Category 5
</t>
    </r>
    <r>
      <rPr>
        <sz val="8"/>
        <rFont val="Calibri"/>
        <family val="2"/>
        <scheme val="minor"/>
      </rPr>
      <t>(10.4.2.b.7.v)</t>
    </r>
  </si>
  <si>
    <r>
      <t xml:space="preserve">Release, Category 6
</t>
    </r>
    <r>
      <rPr>
        <sz val="8"/>
        <rFont val="Calibri"/>
        <family val="2"/>
        <scheme val="minor"/>
      </rPr>
      <t>(10.4.2.b.7.vi)</t>
    </r>
  </si>
  <si>
    <r>
      <t xml:space="preserve">Release, Category 7
</t>
    </r>
    <r>
      <rPr>
        <sz val="8"/>
        <rFont val="Calibri"/>
        <family val="2"/>
        <scheme val="minor"/>
      </rPr>
      <t>(10.4.2.b.7.vii)</t>
    </r>
  </si>
  <si>
    <r>
      <t xml:space="preserve">Release, Category 1
</t>
    </r>
    <r>
      <rPr>
        <sz val="8"/>
        <rFont val="Calibri"/>
        <family val="2"/>
        <scheme val="minor"/>
      </rPr>
      <t>(10.4.3.b.5.i)</t>
    </r>
  </si>
  <si>
    <r>
      <t xml:space="preserve">Release, Category 2
</t>
    </r>
    <r>
      <rPr>
        <sz val="8"/>
        <rFont val="Calibri"/>
        <family val="2"/>
        <scheme val="minor"/>
      </rPr>
      <t>(10.4.3.b.5.ii)</t>
    </r>
  </si>
  <si>
    <r>
      <t xml:space="preserve">Release, Category 3
</t>
    </r>
    <r>
      <rPr>
        <sz val="8"/>
        <rFont val="Calibri"/>
        <family val="2"/>
        <scheme val="minor"/>
      </rPr>
      <t>(10.4.3.b.5.iii)</t>
    </r>
  </si>
  <si>
    <r>
      <t xml:space="preserve">Release, Category 4
</t>
    </r>
    <r>
      <rPr>
        <sz val="8"/>
        <rFont val="Calibri"/>
        <family val="2"/>
        <scheme val="minor"/>
      </rPr>
      <t>(10.4.3.b.5.iv)</t>
    </r>
  </si>
  <si>
    <r>
      <t xml:space="preserve">Release, Category 5
</t>
    </r>
    <r>
      <rPr>
        <sz val="8"/>
        <rFont val="Calibri"/>
        <family val="2"/>
        <scheme val="minor"/>
      </rPr>
      <t>(10.4.3.b.5.v)</t>
    </r>
  </si>
  <si>
    <r>
      <t xml:space="preserve">Release, Category 6
</t>
    </r>
    <r>
      <rPr>
        <sz val="8"/>
        <rFont val="Calibri"/>
        <family val="2"/>
        <scheme val="minor"/>
      </rPr>
      <t>(10.4.3.b.5.vi)</t>
    </r>
  </si>
  <si>
    <r>
      <t xml:space="preserve">Release, Category 7
</t>
    </r>
    <r>
      <rPr>
        <sz val="8"/>
        <rFont val="Calibri"/>
        <family val="2"/>
        <scheme val="minor"/>
      </rPr>
      <t>(10.4.3.b.5.vii)</t>
    </r>
  </si>
  <si>
    <r>
      <t xml:space="preserve">Release, Category 8
</t>
    </r>
    <r>
      <rPr>
        <sz val="8"/>
        <rFont val="Calibri"/>
        <family val="2"/>
        <scheme val="minor"/>
      </rPr>
      <t>(10.4.3.b.5.viii)</t>
    </r>
  </si>
  <si>
    <r>
      <t xml:space="preserve">Type of Process
</t>
    </r>
    <r>
      <rPr>
        <sz val="8"/>
        <rFont val="Calibri"/>
        <family val="2"/>
        <scheme val="minor"/>
      </rPr>
      <t>(10.4.4.a)</t>
    </r>
  </si>
  <si>
    <r>
      <t xml:space="preserve">Mode of Operation
</t>
    </r>
    <r>
      <rPr>
        <sz val="8"/>
        <rFont val="Calibri"/>
        <family val="2"/>
        <scheme val="minor"/>
      </rPr>
      <t>(10.4.4.c)</t>
    </r>
  </si>
  <si>
    <r>
      <t xml:space="preserve">Type of Material
</t>
    </r>
    <r>
      <rPr>
        <sz val="8"/>
        <rFont val="Calibri"/>
        <family val="2"/>
        <scheme val="minor"/>
      </rPr>
      <t>(10.4.4.e)</t>
    </r>
  </si>
  <si>
    <r>
      <t xml:space="preserve">Additional Comments </t>
    </r>
    <r>
      <rPr>
        <sz val="8"/>
        <rFont val="Calibri"/>
        <family val="2"/>
        <scheme val="minor"/>
      </rPr>
      <t>(Optional)
(10.4.4.g)</t>
    </r>
  </si>
  <si>
    <r>
      <t xml:space="preserve">Release, Category 1
</t>
    </r>
    <r>
      <rPr>
        <sz val="8"/>
        <rFont val="Calibri"/>
        <family val="2"/>
        <scheme val="minor"/>
      </rPr>
      <t>(10.4.2.b.7.i)</t>
    </r>
    <r>
      <rPr>
        <b/>
        <sz val="9"/>
        <rFont val="Calibri"/>
        <family val="2"/>
        <scheme val="minor"/>
      </rPr>
      <t xml:space="preserve"> Release Location</t>
    </r>
  </si>
  <si>
    <r>
      <t xml:space="preserve">Release, Category 2
</t>
    </r>
    <r>
      <rPr>
        <sz val="8"/>
        <rFont val="Calibri"/>
        <family val="2"/>
        <scheme val="minor"/>
      </rPr>
      <t>(10.4.2.b.7.ii)</t>
    </r>
    <r>
      <rPr>
        <b/>
        <sz val="9"/>
        <rFont val="Calibri"/>
        <family val="2"/>
        <scheme val="minor"/>
      </rPr>
      <t xml:space="preserve"> Release Location</t>
    </r>
  </si>
  <si>
    <r>
      <t xml:space="preserve">Release, Category 3
</t>
    </r>
    <r>
      <rPr>
        <sz val="8"/>
        <rFont val="Calibri"/>
        <family val="2"/>
        <scheme val="minor"/>
      </rPr>
      <t>(10.4.2.b.7.iii)</t>
    </r>
    <r>
      <rPr>
        <b/>
        <sz val="9"/>
        <rFont val="Calibri"/>
        <family val="2"/>
        <scheme val="minor"/>
      </rPr>
      <t xml:space="preserve"> Release Location</t>
    </r>
  </si>
  <si>
    <r>
      <t xml:space="preserve">Release, Category 4
</t>
    </r>
    <r>
      <rPr>
        <sz val="8"/>
        <rFont val="Calibri"/>
        <family val="2"/>
        <scheme val="minor"/>
      </rPr>
      <t>(10.4.2.b.7.iv)</t>
    </r>
    <r>
      <rPr>
        <b/>
        <sz val="9"/>
        <rFont val="Calibri"/>
        <family val="2"/>
        <scheme val="minor"/>
      </rPr>
      <t xml:space="preserve"> Release Location</t>
    </r>
  </si>
  <si>
    <r>
      <t xml:space="preserve">Release, Category 5
</t>
    </r>
    <r>
      <rPr>
        <sz val="8"/>
        <rFont val="Calibri"/>
        <family val="2"/>
        <scheme val="minor"/>
      </rPr>
      <t>(10.4.2.b.7.v)</t>
    </r>
    <r>
      <rPr>
        <b/>
        <sz val="9"/>
        <rFont val="Calibri"/>
        <family val="2"/>
        <scheme val="minor"/>
      </rPr>
      <t xml:space="preserve"> Release Location</t>
    </r>
  </si>
  <si>
    <r>
      <t xml:space="preserve">Release, Category 6
</t>
    </r>
    <r>
      <rPr>
        <sz val="8"/>
        <rFont val="Calibri"/>
        <family val="2"/>
        <scheme val="minor"/>
      </rPr>
      <t>(10.4.2.b.7.vi)</t>
    </r>
    <r>
      <rPr>
        <b/>
        <sz val="9"/>
        <rFont val="Calibri"/>
        <family val="2"/>
        <scheme val="minor"/>
      </rPr>
      <t xml:space="preserve"> Release Location</t>
    </r>
  </si>
  <si>
    <r>
      <t xml:space="preserve">Release, Category 7
</t>
    </r>
    <r>
      <rPr>
        <sz val="8"/>
        <rFont val="Calibri"/>
        <family val="2"/>
        <scheme val="minor"/>
      </rPr>
      <t>(10.4.2.b.7.vii)</t>
    </r>
    <r>
      <rPr>
        <b/>
        <sz val="9"/>
        <rFont val="Calibri"/>
        <family val="2"/>
        <scheme val="minor"/>
      </rPr>
      <t xml:space="preserve"> Release Location</t>
    </r>
  </si>
  <si>
    <r>
      <t xml:space="preserve">Release, Category 1
</t>
    </r>
    <r>
      <rPr>
        <sz val="8"/>
        <rFont val="Calibri"/>
        <family val="2"/>
        <scheme val="minor"/>
      </rPr>
      <t xml:space="preserve">(10.4.3.b.5.i) </t>
    </r>
    <r>
      <rPr>
        <b/>
        <sz val="9"/>
        <rFont val="Calibri"/>
        <family val="2"/>
        <scheme val="minor"/>
      </rPr>
      <t>Release Location</t>
    </r>
  </si>
  <si>
    <r>
      <t xml:space="preserve">Release, Category 2
</t>
    </r>
    <r>
      <rPr>
        <sz val="8"/>
        <rFont val="Calibri"/>
        <family val="2"/>
        <scheme val="minor"/>
      </rPr>
      <t>(10.4.3.b.5.ii)</t>
    </r>
    <r>
      <rPr>
        <b/>
        <sz val="9"/>
        <rFont val="Calibri"/>
        <family val="2"/>
        <scheme val="minor"/>
      </rPr>
      <t xml:space="preserve"> Release Location</t>
    </r>
  </si>
  <si>
    <r>
      <t xml:space="preserve">Release, Category 3
</t>
    </r>
    <r>
      <rPr>
        <sz val="8"/>
        <rFont val="Calibri"/>
        <family val="2"/>
        <scheme val="minor"/>
      </rPr>
      <t>(10.4.3.b.5.iii)</t>
    </r>
    <r>
      <rPr>
        <b/>
        <sz val="9"/>
        <rFont val="Calibri"/>
        <family val="2"/>
        <scheme val="minor"/>
      </rPr>
      <t xml:space="preserve"> Release Location</t>
    </r>
  </si>
  <si>
    <r>
      <t xml:space="preserve">Release, Category 4
</t>
    </r>
    <r>
      <rPr>
        <sz val="8"/>
        <rFont val="Calibri"/>
        <family val="2"/>
        <scheme val="minor"/>
      </rPr>
      <t>(10.4.3.b.5.iv)</t>
    </r>
    <r>
      <rPr>
        <b/>
        <sz val="9"/>
        <rFont val="Calibri"/>
        <family val="2"/>
        <scheme val="minor"/>
      </rPr>
      <t xml:space="preserve"> Release Location</t>
    </r>
  </si>
  <si>
    <r>
      <t xml:space="preserve">Release, Category 5
</t>
    </r>
    <r>
      <rPr>
        <sz val="8"/>
        <rFont val="Calibri"/>
        <family val="2"/>
        <scheme val="minor"/>
      </rPr>
      <t>(10.4.3.b.5.v)</t>
    </r>
    <r>
      <rPr>
        <b/>
        <sz val="9"/>
        <rFont val="Calibri"/>
        <family val="2"/>
        <scheme val="minor"/>
      </rPr>
      <t xml:space="preserve"> Release Location</t>
    </r>
  </si>
  <si>
    <r>
      <t xml:space="preserve">Release, Category 6
</t>
    </r>
    <r>
      <rPr>
        <sz val="8"/>
        <rFont val="Calibri"/>
        <family val="2"/>
        <scheme val="minor"/>
      </rPr>
      <t>(10.4.3.b.5.vi)</t>
    </r>
    <r>
      <rPr>
        <b/>
        <sz val="9"/>
        <rFont val="Calibri"/>
        <family val="2"/>
        <scheme val="minor"/>
      </rPr>
      <t xml:space="preserve"> Release Location</t>
    </r>
  </si>
  <si>
    <r>
      <t xml:space="preserve">Release, Category 7
</t>
    </r>
    <r>
      <rPr>
        <sz val="8"/>
        <rFont val="Calibri"/>
        <family val="2"/>
        <scheme val="minor"/>
      </rPr>
      <t>(10.4.3.b.5.vii)</t>
    </r>
    <r>
      <rPr>
        <b/>
        <sz val="9"/>
        <rFont val="Calibri"/>
        <family val="2"/>
        <scheme val="minor"/>
      </rPr>
      <t xml:space="preserve"> Release Location</t>
    </r>
  </si>
  <si>
    <r>
      <t xml:space="preserve">Release, Category 8
</t>
    </r>
    <r>
      <rPr>
        <sz val="8"/>
        <rFont val="Calibri"/>
        <family val="2"/>
        <scheme val="minor"/>
      </rPr>
      <t>(10.4.3.b.5.viii)</t>
    </r>
    <r>
      <rPr>
        <b/>
        <sz val="9"/>
        <rFont val="Calibri"/>
        <family val="2"/>
        <scheme val="minor"/>
      </rPr>
      <t xml:space="preserve"> Release Location</t>
    </r>
  </si>
  <si>
    <r>
      <t xml:space="preserve">Tier 1 Severity Weight
</t>
    </r>
    <r>
      <rPr>
        <sz val="8"/>
        <rFont val="Calibri"/>
        <family val="2"/>
        <scheme val="minor"/>
      </rPr>
      <t>(10.4.2.b.8)</t>
    </r>
  </si>
  <si>
    <r>
      <t xml:space="preserve">Discharge to a Potentially Unsafe Location
</t>
    </r>
    <r>
      <rPr>
        <sz val="8"/>
        <rFont val="Calibri"/>
        <family val="2"/>
        <scheme val="minor"/>
      </rPr>
      <t>(10.4.2.b.6.ii)</t>
    </r>
  </si>
  <si>
    <r>
      <t xml:space="preserve">On-site Shelter-in-place or On-site Evacuation
</t>
    </r>
    <r>
      <rPr>
        <sz val="8"/>
        <rFont val="Calibri"/>
        <family val="2"/>
        <scheme val="minor"/>
      </rPr>
      <t>(10.4.2.b.6.iii)</t>
    </r>
  </si>
  <si>
    <r>
      <t xml:space="preserve">Public Protective Measures
</t>
    </r>
    <r>
      <rPr>
        <sz val="8"/>
        <rFont val="Calibri"/>
        <family val="2"/>
        <scheme val="minor"/>
      </rPr>
      <t>(10.4.2.b.6.iv)</t>
    </r>
  </si>
  <si>
    <r>
      <t xml:space="preserve">Discharge to a Potentially Unsafe Location
</t>
    </r>
    <r>
      <rPr>
        <sz val="8"/>
        <rFont val="Calibri"/>
        <family val="2"/>
        <scheme val="minor"/>
      </rPr>
      <t>(10.4.3.b.4.ii)</t>
    </r>
  </si>
  <si>
    <r>
      <t xml:space="preserve">On-site Shelter-in-place or On-site Evacuation
</t>
    </r>
    <r>
      <rPr>
        <sz val="8"/>
        <rFont val="Calibri"/>
        <family val="2"/>
        <scheme val="minor"/>
      </rPr>
      <t>(10.4.3.b.4.iii)</t>
    </r>
  </si>
  <si>
    <r>
      <t xml:space="preserve">Public Protective Measures
</t>
    </r>
    <r>
      <rPr>
        <sz val="8"/>
        <rFont val="Calibri"/>
        <family val="2"/>
        <scheme val="minor"/>
      </rPr>
      <t>(10.4.3.b.4.iv)</t>
    </r>
  </si>
  <si>
    <r>
      <t xml:space="preserve">Discharge to a Potentially Unsafe Location
</t>
    </r>
    <r>
      <rPr>
        <sz val="8"/>
        <rFont val="Calibri"/>
        <family val="2"/>
        <scheme val="minor"/>
      </rPr>
      <t>(10.4.3.b.3.i.ii)</t>
    </r>
  </si>
  <si>
    <r>
      <t xml:space="preserve">Employee Days Away From Work Injuries
</t>
    </r>
    <r>
      <rPr>
        <sz val="8"/>
        <color theme="1"/>
        <rFont val="Calibri"/>
        <family val="2"/>
        <scheme val="minor"/>
      </rPr>
      <t>(10.4.2.b.1.i)</t>
    </r>
  </si>
  <si>
    <r>
      <t xml:space="preserve">Employee Fatalities
</t>
    </r>
    <r>
      <rPr>
        <sz val="8"/>
        <color theme="1"/>
        <rFont val="Calibri"/>
        <family val="2"/>
        <scheme val="minor"/>
      </rPr>
      <t>(10.4.2.b.1.ii)</t>
    </r>
  </si>
  <si>
    <r>
      <t xml:space="preserve">Third-Party Hospital Admissions
</t>
    </r>
    <r>
      <rPr>
        <sz val="8"/>
        <color theme="1"/>
        <rFont val="Calibri"/>
        <family val="2"/>
        <scheme val="minor"/>
      </rPr>
      <t>(10.4.2.b.2.i)</t>
    </r>
  </si>
  <si>
    <r>
      <t xml:space="preserve">Third-Party Fatalities
</t>
    </r>
    <r>
      <rPr>
        <sz val="8"/>
        <color theme="1"/>
        <rFont val="Calibri"/>
        <family val="2"/>
        <scheme val="minor"/>
      </rPr>
      <t>(10.4.2.b.2.ii)</t>
    </r>
  </si>
  <si>
    <r>
      <t xml:space="preserve">Officially Declared 
Community Evacuation or Shelter-In-Place
</t>
    </r>
    <r>
      <rPr>
        <sz val="8"/>
        <color theme="1"/>
        <rFont val="Calibri"/>
        <family val="2"/>
        <scheme val="minor"/>
      </rPr>
      <t>(10.4.2.b.3)</t>
    </r>
  </si>
  <si>
    <r>
      <t xml:space="preserve">PRD Directly to Atmosphere or Downstream Destructive Device
</t>
    </r>
    <r>
      <rPr>
        <sz val="8"/>
        <color theme="1"/>
        <rFont val="Calibri"/>
        <family val="2"/>
        <scheme val="minor"/>
      </rPr>
      <t>(10.4.2.b.5)</t>
    </r>
  </si>
  <si>
    <r>
      <t xml:space="preserve">Rainout
</t>
    </r>
    <r>
      <rPr>
        <sz val="8"/>
        <color theme="1"/>
        <rFont val="Calibri"/>
        <family val="2"/>
        <scheme val="minor"/>
      </rPr>
      <t>(10.4.2.b.5.i.i)</t>
    </r>
  </si>
  <si>
    <r>
      <t xml:space="preserve">Discharge to a Potentially Unsafe Location
</t>
    </r>
    <r>
      <rPr>
        <sz val="8"/>
        <color theme="1"/>
        <rFont val="Calibri"/>
        <family val="2"/>
        <scheme val="minor"/>
      </rPr>
      <t>(10.4.2.b.5.i.ii)</t>
    </r>
  </si>
  <si>
    <r>
      <t xml:space="preserve">Public Protective Measures
</t>
    </r>
    <r>
      <rPr>
        <sz val="8"/>
        <color theme="1"/>
        <rFont val="Calibri"/>
        <family val="2"/>
        <scheme val="minor"/>
      </rPr>
      <t>(10.4.2.b.5.i.iv)</t>
    </r>
  </si>
  <si>
    <t>Active</t>
  </si>
  <si>
    <t>Inactive</t>
  </si>
  <si>
    <r>
      <t xml:space="preserve">Explosion
</t>
    </r>
    <r>
      <rPr>
        <sz val="8"/>
        <color theme="1"/>
        <rFont val="Calibri"/>
        <family val="2"/>
        <scheme val="minor"/>
      </rPr>
      <t xml:space="preserve">(10.4.2.b.4.ii, </t>
    </r>
    <r>
      <rPr>
        <sz val="8"/>
        <color theme="1"/>
        <rFont val="Calibri"/>
        <family val="2"/>
      </rPr>
      <t>≥</t>
    </r>
    <r>
      <rPr>
        <sz val="8"/>
        <color theme="1"/>
        <rFont val="Calibri"/>
        <family val="2"/>
        <scheme val="minor"/>
      </rPr>
      <t xml:space="preserve"> $100,000 Direct Cost Damage)</t>
    </r>
  </si>
  <si>
    <r>
      <t xml:space="preserve"> Description of Incident
</t>
    </r>
    <r>
      <rPr>
        <sz val="8"/>
        <rFont val="Calibri"/>
        <family val="2"/>
        <scheme val="minor"/>
      </rPr>
      <t>(10.4.4.f)</t>
    </r>
  </si>
  <si>
    <r>
      <t xml:space="preserve">Fire
</t>
    </r>
    <r>
      <rPr>
        <sz val="8"/>
        <rFont val="Calibri"/>
        <family val="2"/>
        <scheme val="minor"/>
      </rPr>
      <t>(10.4.3.b.2.i, $2,500 to $99,999 Direct Cost Damage)</t>
    </r>
  </si>
  <si>
    <r>
      <t xml:space="preserve">Explosion
</t>
    </r>
    <r>
      <rPr>
        <sz val="8"/>
        <rFont val="Calibri"/>
        <family val="2"/>
        <scheme val="minor"/>
      </rPr>
      <t>(10.4.3.b.2.ii, $2,500 to $99,999 Direct Cost Damage)</t>
    </r>
  </si>
  <si>
    <t xml:space="preserve">Flammable </t>
  </si>
  <si>
    <t>Event Counts</t>
  </si>
  <si>
    <t>Tier 1</t>
  </si>
  <si>
    <t># Petrochemical Facilities</t>
  </si>
  <si>
    <t>Causal Factors</t>
  </si>
  <si>
    <t xml:space="preserve">Safe Work Practices or Procedures 
</t>
  </si>
  <si>
    <t xml:space="preserve">Causal Factors, Other, Comment
</t>
  </si>
  <si>
    <t>Rainout</t>
  </si>
  <si>
    <t>Please review the summary below for accuracy. (No Data Entry Required.)</t>
  </si>
  <si>
    <r>
      <rPr>
        <b/>
        <sz val="16"/>
        <rFont val="Calibri"/>
        <family val="2"/>
        <scheme val="minor"/>
      </rPr>
      <t>FACILITY INFORMATION</t>
    </r>
    <r>
      <rPr>
        <b/>
        <sz val="14"/>
        <color rgb="FFFF0000"/>
        <rFont val="Calibri"/>
        <family val="2"/>
        <scheme val="minor"/>
      </rPr>
      <t xml:space="preserve"> </t>
    </r>
  </si>
  <si>
    <t>Active/Inactive?</t>
  </si>
  <si>
    <t>Retail Service Stations</t>
  </si>
  <si>
    <t>Oil &amp; Gas Drilling and Production Operations</t>
  </si>
  <si>
    <t>Petroleum Pipeline &amp; Terminal Operations</t>
  </si>
  <si>
    <r>
      <t xml:space="preserve">Contractor/ Sub Fatalities
</t>
    </r>
    <r>
      <rPr>
        <sz val="8"/>
        <color theme="1"/>
        <rFont val="Calibri"/>
        <family val="2"/>
        <scheme val="minor"/>
      </rPr>
      <t>(10.4.2.b.1.iv)</t>
    </r>
  </si>
  <si>
    <r>
      <t xml:space="preserve">On-Site Shelter-In-Place or On-Site Evacuation
</t>
    </r>
    <r>
      <rPr>
        <sz val="8"/>
        <color theme="1"/>
        <rFont val="Calibri"/>
        <family val="2"/>
        <scheme val="minor"/>
      </rPr>
      <t>(10.4.2.b.5.i.iii)</t>
    </r>
  </si>
  <si>
    <r>
      <t xml:space="preserve">Contractor/ Sub Days Away From Work Injuries
</t>
    </r>
    <r>
      <rPr>
        <sz val="8"/>
        <color theme="1"/>
        <rFont val="Calibri"/>
        <family val="2"/>
        <scheme val="minor"/>
      </rPr>
      <t>(10.4.2.b.1.iii)</t>
    </r>
  </si>
  <si>
    <r>
      <t xml:space="preserve">Contractor/ Sub Recordable Injuries
</t>
    </r>
    <r>
      <rPr>
        <sz val="8"/>
        <rFont val="Calibri"/>
        <family val="2"/>
        <scheme val="minor"/>
      </rPr>
      <t>(10.4.3.b.1.ii)</t>
    </r>
  </si>
  <si>
    <r>
      <t xml:space="preserve">On-Site Shelter-In-Place or On-Site Evacuation
</t>
    </r>
    <r>
      <rPr>
        <sz val="8"/>
        <rFont val="Calibri"/>
        <family val="2"/>
        <scheme val="minor"/>
      </rPr>
      <t>(10.4.3.b.3.i.iii)</t>
    </r>
  </si>
  <si>
    <t>NOTE: Agreement to allow API &amp; AFPM to submit this data to one another does not constitute an agreement for either association to share the data outside their respective trade associations.</t>
  </si>
  <si>
    <t>Site Name
(SELECT FROM DROP DOWN LIST)</t>
  </si>
  <si>
    <t>Air Cooler Type</t>
  </si>
  <si>
    <t>Analyzer</t>
  </si>
  <si>
    <t>Casing Leak</t>
  </si>
  <si>
    <t>Channel Head / Tubesheet / Gasket Leak</t>
  </si>
  <si>
    <t>Drum</t>
  </si>
  <si>
    <t>Leak</t>
  </si>
  <si>
    <t>Other</t>
  </si>
  <si>
    <t>Tower</t>
  </si>
  <si>
    <t>Valve</t>
  </si>
  <si>
    <t>Gasket failed</t>
  </si>
  <si>
    <t>Fire on exchanger in hydrogen plant that led to an emergency trip.</t>
  </si>
  <si>
    <t xml:space="preserve">Were more than three Causal Factors chosen for any PSE entered? </t>
  </si>
  <si>
    <t/>
  </si>
  <si>
    <r>
      <t xml:space="preserve">
Point of Release
</t>
    </r>
    <r>
      <rPr>
        <sz val="8"/>
        <rFont val="Calibri"/>
        <family val="2"/>
        <scheme val="minor"/>
      </rPr>
      <t>(10.4.4.d)
See comment for more detail.</t>
    </r>
  </si>
  <si>
    <t>Houston</t>
  </si>
  <si>
    <t>TX</t>
  </si>
  <si>
    <t>NewEnergy Co</t>
  </si>
  <si>
    <t>ABC Petrochemical</t>
  </si>
  <si>
    <t>456 Petrochem Way</t>
  </si>
  <si>
    <t>Plate and Frame</t>
  </si>
  <si>
    <t>Reciprocating Compressor</t>
  </si>
  <si>
    <t>Specialty Chemicals</t>
  </si>
  <si>
    <t>Evacuation</t>
  </si>
  <si>
    <t xml:space="preserve">Petrochemical </t>
  </si>
  <si>
    <t>Process Pump</t>
  </si>
  <si>
    <t>Other Pump</t>
  </si>
  <si>
    <t>Other Compressor</t>
  </si>
  <si>
    <t>Seal Leak</t>
  </si>
  <si>
    <t>Packing Leak</t>
  </si>
  <si>
    <t>Heat Exchanger</t>
  </si>
  <si>
    <t>Piping System, Large Bore(&gt;2)</t>
  </si>
  <si>
    <r>
      <t>Piping System, Small Bore(</t>
    </r>
    <r>
      <rPr>
        <sz val="8"/>
        <rFont val="Calibri"/>
        <family val="2"/>
      </rPr>
      <t>≤</t>
    </r>
    <r>
      <rPr>
        <sz val="8"/>
        <rFont val="Arial"/>
        <family val="2"/>
      </rPr>
      <t>2)</t>
    </r>
  </si>
  <si>
    <t>Active Warehouse</t>
  </si>
  <si>
    <t>Alkylation, Sulfuric</t>
  </si>
  <si>
    <t>Calcining</t>
  </si>
  <si>
    <t>Coking</t>
  </si>
  <si>
    <t>Hydrocracking</t>
  </si>
  <si>
    <t>Hydrotreating</t>
  </si>
  <si>
    <t>Isomerization</t>
  </si>
  <si>
    <t>Pilot Plant</t>
  </si>
  <si>
    <t>Reforming</t>
  </si>
  <si>
    <t>Sulfur Recovery</t>
  </si>
  <si>
    <t>Changing Lineups</t>
  </si>
  <si>
    <t>Equipment Commissioning / Putting in Service Following Maintenance</t>
  </si>
  <si>
    <t>Marine / Jetty / Wharf</t>
  </si>
  <si>
    <t>Flares / Flare Systems / Flare Gas Recovery</t>
  </si>
  <si>
    <t>Gas and Liquid Desulfurization / Treating (H2S absorbers, amine systems, Merox)</t>
  </si>
  <si>
    <t>Bitumen / Resid / Asphalt</t>
  </si>
  <si>
    <t>Crude / Vacuum Distillation</t>
  </si>
  <si>
    <t>Tank Farm / Storage Facility / Offsites / Storage and Transfer Piping</t>
  </si>
  <si>
    <t>Utilities / Steam Plant / Cogeneration</t>
  </si>
  <si>
    <t>Equipment Preparation / Taking Out of Service for Maintenance</t>
  </si>
  <si>
    <t>Filling / Draining</t>
  </si>
  <si>
    <t>Loading / Unloading</t>
  </si>
  <si>
    <t>Mixing / Handling Chemicals</t>
  </si>
  <si>
    <t>Operator Performed Maintenance</t>
  </si>
  <si>
    <t>Steady State Operation</t>
  </si>
  <si>
    <t>Switching Equipment (e.g. pumps, filters)</t>
  </si>
  <si>
    <t>Acetic Acid and Derivatives</t>
  </si>
  <si>
    <t>Amines Derivatives</t>
  </si>
  <si>
    <t>Aromatics Derivatives (cumene, dis-proportionation, aromatic isomerization, linear alkylbenzene)</t>
  </si>
  <si>
    <t>Benzene</t>
  </si>
  <si>
    <t>Butadiene</t>
  </si>
  <si>
    <t>Butane</t>
  </si>
  <si>
    <t>Cyclohexane</t>
  </si>
  <si>
    <t>Dehydrogenation (propylene, butylenes)</t>
  </si>
  <si>
    <t>Diisocyanates (TDA, MDA, IPDA, etc.)</t>
  </si>
  <si>
    <t>Ethane</t>
  </si>
  <si>
    <t>Ethanol</t>
  </si>
  <si>
    <t>Ethyl Benzene and Derivatives</t>
  </si>
  <si>
    <t>Ethylene and Derivatives</t>
  </si>
  <si>
    <t>Ethylene Dichloride and Derivatives</t>
  </si>
  <si>
    <t>Ethylene Oxide</t>
  </si>
  <si>
    <t>Formaldehyde and Derivatives</t>
  </si>
  <si>
    <t>Glycols (ethylene, propylene)</t>
  </si>
  <si>
    <t>Hexane</t>
  </si>
  <si>
    <t>Hexanol</t>
  </si>
  <si>
    <t>Isobutane</t>
  </si>
  <si>
    <t>Isobutene</t>
  </si>
  <si>
    <t>Isocyanates</t>
  </si>
  <si>
    <t>Isopropanol</t>
  </si>
  <si>
    <t>Methane</t>
  </si>
  <si>
    <t>Methanol</t>
  </si>
  <si>
    <t>Methyl Mercaptan</t>
  </si>
  <si>
    <t>NGL Fractionation</t>
  </si>
  <si>
    <t>Paraxylene</t>
  </si>
  <si>
    <t>Pentane</t>
  </si>
  <si>
    <t>Phenol</t>
  </si>
  <si>
    <t>Polyethylene</t>
  </si>
  <si>
    <t>Polypropylene</t>
  </si>
  <si>
    <t>Polystyrene</t>
  </si>
  <si>
    <t>Propane</t>
  </si>
  <si>
    <t>Propylene</t>
  </si>
  <si>
    <t>Propylene Oxide and Derivatives</t>
  </si>
  <si>
    <t>Styrene-Butadiene</t>
  </si>
  <si>
    <t>Toluene</t>
  </si>
  <si>
    <t>Xylene</t>
  </si>
  <si>
    <t>Pressurized Storage</t>
  </si>
  <si>
    <t>Process Tube Leak</t>
  </si>
  <si>
    <t>Fuel Leak</t>
  </si>
  <si>
    <t>Fire Box Explosion</t>
  </si>
  <si>
    <t>Shell and Tube Type</t>
  </si>
  <si>
    <t>Other Exchanger</t>
  </si>
  <si>
    <t>Tubing Leak</t>
  </si>
  <si>
    <t>Hose Leak</t>
  </si>
  <si>
    <t>Control Valve</t>
  </si>
  <si>
    <t>Flow Instrument</t>
  </si>
  <si>
    <t>Pressure Instrument</t>
  </si>
  <si>
    <t>Temperature Instrument</t>
  </si>
  <si>
    <t>Centrifugal Compressor</t>
  </si>
  <si>
    <t>Shell Leak</t>
  </si>
  <si>
    <t>Tube Leak</t>
  </si>
  <si>
    <t>Repair Clamp Leak</t>
  </si>
  <si>
    <t>Header Box Leak</t>
  </si>
  <si>
    <t>Exchanger Repair Clamp Leak</t>
  </si>
  <si>
    <t>SS Tubing</t>
  </si>
  <si>
    <t>Copper Tubing</t>
  </si>
  <si>
    <t>Fitting Leak</t>
  </si>
  <si>
    <t>Housing Leak</t>
  </si>
  <si>
    <t>Sunk Floating Roof</t>
  </si>
  <si>
    <t>Other Storage</t>
  </si>
  <si>
    <t>Process Liquids Storage, Large Tank (&gt;1320 gal/5000 L)</t>
  </si>
  <si>
    <t>^blank for Non-Normal Modes</t>
  </si>
  <si>
    <t>An operator was returning a filter to service by filling from the bottom and venting at the top.  Just as the operator looked away, the hot liquid reached the vent and a small amount of the release contacted his arm resulting in a burn that required care beyond first aid.</t>
  </si>
  <si>
    <t>LOPC causing a recordable injury to one employee.</t>
  </si>
  <si>
    <t>Liquid polymer with flash point &gt; 200F.</t>
  </si>
  <si>
    <r>
      <t xml:space="preserve">Refining Capacity 
</t>
    </r>
    <r>
      <rPr>
        <sz val="8"/>
        <rFont val="Calibri"/>
        <family val="2"/>
        <scheme val="minor"/>
      </rPr>
      <t>(bbls/cal. day)</t>
    </r>
  </si>
  <si>
    <t xml:space="preserve">                                                                      EXAMPLES ABOVE - ENTER DATA BELOW                                                                      EXAMPLES ABOVE - ENTER DATA BELOW                                                                      EXAMPLES ABOVE - ENTER DATA BELOW                                                                      EXAMPLES ABOVE - ENTER DATA BELOW                                                                      EXAMPLES ABOVE - ENTER DATA BELOW                                                                      EXAMPLES ABOVE - ENTER DATA BELOW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</si>
  <si>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</t>
  </si>
  <si>
    <t xml:space="preserve">                                                                                                               EXAMPLES ABOVE - ENTER DATA BELOW                                              </t>
  </si>
  <si>
    <t xml:space="preserve">                     EXAMPLES ABOVE - ENTER DATA BELOW                                                                                                   EXAMPLES ABOVE - ENTER DATA BELOW                                                                                                     EXAMPLES ABOVE - ENTER DATA BELOW          </t>
  </si>
  <si>
    <t>Detail 1</t>
  </si>
  <si>
    <t>Detail 2</t>
  </si>
  <si>
    <t>Atmospheric Tank</t>
  </si>
  <si>
    <t>Pipe Run Leak (leak in wall of pipe)</t>
  </si>
  <si>
    <t>Dead Leg Leak, Diameter ≤2" (either above or below ground)</t>
  </si>
  <si>
    <t>Dead Leg Leak, Diameter &gt;2" (either above or below ground)</t>
  </si>
  <si>
    <t>Chemical Hose (typically plastic or polymer)</t>
  </si>
  <si>
    <t>Utility Hose (typically rubber)</t>
  </si>
  <si>
    <t>Pressure Vessel</t>
  </si>
  <si>
    <t>Threaded Fitting Leak</t>
  </si>
  <si>
    <t>Piping System, Small Bore(≤2)</t>
  </si>
  <si>
    <t>Auxiliary System Leak (i.e. tube oil)</t>
  </si>
  <si>
    <t>Level Instrument</t>
  </si>
  <si>
    <t>Other Pressure Vessel</t>
  </si>
  <si>
    <r>
      <t xml:space="preserve">Copy API RP 754 event to Company Queue in AFPM Event Sharing database?
</t>
    </r>
    <r>
      <rPr>
        <sz val="8"/>
        <rFont val="Calibri"/>
        <family val="2"/>
        <scheme val="minor"/>
      </rPr>
      <t>(optional)</t>
    </r>
  </si>
  <si>
    <t>Process Liquids Storage, Small Tank or Tote (≤1320 gal/5000 L)</t>
  </si>
  <si>
    <t>EVENT SHARING</t>
  </si>
  <si>
    <t xml:space="preserve">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                                                                                             EXAMPLES ABOVE - ENTER DATA BELOW                  </t>
  </si>
  <si>
    <t>For AFMP Use Only: Copy API RP 754 event to Company Queue in AFPM Event Sharing database</t>
  </si>
  <si>
    <t>Vapor Recovery / Light Ends</t>
  </si>
  <si>
    <t>Synthesis Gas (CO, H2)</t>
  </si>
  <si>
    <t>Emergency Shutdown</t>
  </si>
  <si>
    <t>Planned Shutdown</t>
  </si>
  <si>
    <t>Routine Maintenance</t>
  </si>
  <si>
    <t>Blower / Fan</t>
  </si>
  <si>
    <t>Filter / Coalescer / Strainer</t>
  </si>
  <si>
    <t>Furnace / Fired Heater</t>
  </si>
  <si>
    <t>Flare / Relief System</t>
  </si>
  <si>
    <t>Chemical Injection / Utility Storage, Large Tank (&gt;1320 gal/5000 L)</t>
  </si>
  <si>
    <t>Flange / Gasket Leak</t>
  </si>
  <si>
    <t>Head / Closure Gasket Leak</t>
  </si>
  <si>
    <t>Steam / Water Tube Leak</t>
  </si>
  <si>
    <t>Atmospheric Relief Valve Discharge</t>
  </si>
  <si>
    <t>Flare Liquid Carry Over / Rainout</t>
  </si>
  <si>
    <t>Flare System Leak (headers / drums / stack)</t>
  </si>
  <si>
    <t>Below Ground Piping Leak, Diameter &gt;2" (Non Dead Leg)</t>
  </si>
  <si>
    <t>Above Ground Piping Leak, Diameter &gt;2" (Non Dead Leg)</t>
  </si>
  <si>
    <t>Below Ground Piping Leak, Diameter ≤2" (Non Dead Leg)</t>
  </si>
  <si>
    <t>Chemical Injection / Utility Pump</t>
  </si>
  <si>
    <t>Relief Valve Leak</t>
  </si>
  <si>
    <t>Threading Fitting Leak</t>
  </si>
  <si>
    <t>Wall / Head Leak</t>
  </si>
  <si>
    <t>Chemical Injection / Utility Storage, Small Tank or Tote (≤1320 gal/ 5000 L)</t>
  </si>
  <si>
    <t>Above Ground Piping Leak, Diameter ≤2" (Non Dead Leg)</t>
  </si>
  <si>
    <t>Piping Repair Clamp Leak</t>
  </si>
  <si>
    <t>Release from Vent, Overflow, or Around Seal on Floating Roof</t>
  </si>
  <si>
    <t>Vacuum / Collapse</t>
  </si>
  <si>
    <t>Valve Body Leak</t>
  </si>
  <si>
    <t>Valve Leak Thru</t>
  </si>
  <si>
    <t>Valve Left Open</t>
  </si>
  <si>
    <t>Valve Packing Leak</t>
  </si>
  <si>
    <t>Bolts Relaxed (i.e. thermal cycle)</t>
  </si>
  <si>
    <t>Flange Face Damage</t>
  </si>
  <si>
    <t>Gasket Failed</t>
  </si>
  <si>
    <t>Wrong Gasket</t>
  </si>
  <si>
    <t>Braided Metal</t>
  </si>
  <si>
    <t>Other Hose</t>
  </si>
  <si>
    <t>Plate / Gasket Leak</t>
  </si>
  <si>
    <t>Fitting Body Leak</t>
  </si>
  <si>
    <t>Fitting Thread Leak</t>
  </si>
  <si>
    <t>Plastic / PVC Tubing</t>
  </si>
  <si>
    <t>Other Tubing</t>
  </si>
  <si>
    <t>Loose Bolts</t>
  </si>
  <si>
    <t>Channel Head / Tube Sheet / Gasket Leak</t>
  </si>
  <si>
    <t>2021 Survey on Process Safety Events</t>
  </si>
  <si>
    <t>2021 PSE Summary Tab</t>
  </si>
  <si>
    <t>Causal Factor - Level 1</t>
  </si>
  <si>
    <t>Causal Factor - Level 2</t>
  </si>
  <si>
    <t>Causal Factor - Level 3</t>
  </si>
  <si>
    <t>MOC Hazard Analysis LTA</t>
  </si>
  <si>
    <t>No MOC</t>
  </si>
  <si>
    <t>Communication</t>
  </si>
  <si>
    <t>Misunderstood</t>
  </si>
  <si>
    <t>No Communication</t>
  </si>
  <si>
    <t>Not Timely</t>
  </si>
  <si>
    <t>Prework Safety Review LTA</t>
  </si>
  <si>
    <t>Shift Turnover LTA</t>
  </si>
  <si>
    <t>Signs, Warnings, or Labels LTA</t>
  </si>
  <si>
    <t>Procedures</t>
  </si>
  <si>
    <t>Equipment Reliability</t>
  </si>
  <si>
    <t>Work Environment</t>
  </si>
  <si>
    <t>Fixed Equipment Inspection</t>
  </si>
  <si>
    <t>Operating Limits</t>
  </si>
  <si>
    <t>No Operating Limits</t>
  </si>
  <si>
    <t>Not Alarmed</t>
  </si>
  <si>
    <t>Not Monitored</t>
  </si>
  <si>
    <t>Operating Limits Exceeded</t>
  </si>
  <si>
    <t>Operating Limits Not Correct</t>
  </si>
  <si>
    <t>Action Item Closure LTA or Not Timely  </t>
  </si>
  <si>
    <t>No Risk Assessment</t>
  </si>
  <si>
    <t>Risk Assessment Not Accurate</t>
  </si>
  <si>
    <t>Hot Work Practice or Procedure LTA</t>
  </si>
  <si>
    <t>Work Monitoring</t>
  </si>
  <si>
    <t>Insufficient Oversight</t>
  </si>
  <si>
    <t>QA/QC LTA</t>
  </si>
  <si>
    <t>Rules Not Enforced</t>
  </si>
  <si>
    <t>Rules Not Followed</t>
  </si>
  <si>
    <t>Scheduling LTA</t>
  </si>
  <si>
    <t>Working on Wrong Location</t>
  </si>
  <si>
    <t>Energy Control / Isolation Practice or Procedure LTA</t>
  </si>
  <si>
    <t>Time Constraint / Pressure</t>
  </si>
  <si>
    <t>Physiologically Related – Fatigue, Illness, Impairment</t>
  </si>
  <si>
    <t>No Inspection</t>
  </si>
  <si>
    <t>Design / Construction</t>
  </si>
  <si>
    <t>Knowledge and Skills, and Experience</t>
  </si>
  <si>
    <t>Risk Assessment and Incident Investigation</t>
  </si>
  <si>
    <t>Safe Work Practices or Procedures</t>
  </si>
  <si>
    <t>Ambiguous</t>
  </si>
  <si>
    <t>Language Barrier</t>
  </si>
  <si>
    <t>Knowledge / Experience of Inspector LTA</t>
  </si>
  <si>
    <t>Ergonomics LTA</t>
  </si>
  <si>
    <t>Human Machine Interface LTA</t>
  </si>
  <si>
    <t>Workload – Physical / Mental</t>
  </si>
  <si>
    <t>Experience LTA</t>
  </si>
  <si>
    <t>Knowledge LTA</t>
  </si>
  <si>
    <t>Skills LTA</t>
  </si>
  <si>
    <t>Incident Investigation LTA</t>
  </si>
  <si>
    <t>Confined Space Practice or Procedure Problem LTA</t>
  </si>
  <si>
    <t>Line Breaking / Equipment Opening Practice or Procedure LTA</t>
  </si>
  <si>
    <t>Commissioning Not Authorized</t>
  </si>
  <si>
    <t>Temporary MOC Past Removal Date</t>
  </si>
  <si>
    <t>Codes and Standards, Specifications, or Practices LTA</t>
  </si>
  <si>
    <t>Construction Not Consistent with Design</t>
  </si>
  <si>
    <t>Engineering LTA</t>
  </si>
  <si>
    <t>Wrong Material(s) of Construction</t>
  </si>
  <si>
    <t>Premature Failure</t>
  </si>
  <si>
    <t>Preventive Maintenance / Testing Frequency LTA</t>
  </si>
  <si>
    <t>Simultaneous Operations</t>
  </si>
  <si>
    <t>f.      Other (describe)</t>
  </si>
  <si>
    <t xml:space="preserve">10.  Risk Assessment or Incident Investigation </t>
  </si>
  <si>
    <t>a.     No Risk Assessment</t>
  </si>
  <si>
    <t>b.     Risk Assessment Not Adequate</t>
  </si>
  <si>
    <t>c.     Risk Assessment Not Accurate</t>
  </si>
  <si>
    <t xml:space="preserve">d.     Incident Investigation LTA </t>
  </si>
  <si>
    <t xml:space="preserve">e.     Action Item Closure LTA or Not Timely </t>
  </si>
  <si>
    <t xml:space="preserve">11.  Safe Work Practices or Procedures </t>
  </si>
  <si>
    <t>a.     Hot Work Practice or Procedure LTA</t>
  </si>
  <si>
    <t xml:space="preserve">b.     Confined Space Practice or Procedure Problem LTA </t>
  </si>
  <si>
    <t>c.     Energy Control/Isolation Practice or Procedure LTA</t>
  </si>
  <si>
    <t xml:space="preserve">d.     Line Breaking/Equipment Opening Practice or Procedure LTA </t>
  </si>
  <si>
    <t>e.     Other (describe)</t>
  </si>
  <si>
    <t>12.  Work Monitoring</t>
  </si>
  <si>
    <t>a.     Insufficient Oversight</t>
  </si>
  <si>
    <t>b.     Rules Not Enforced</t>
  </si>
  <si>
    <t>c.     Rules Not Followed</t>
  </si>
  <si>
    <t>d.     Scheduling LTA</t>
  </si>
  <si>
    <t>e.     QA/QC LTA</t>
  </si>
  <si>
    <t>f.      Working on Wrong Location</t>
  </si>
  <si>
    <t xml:space="preserve">g.     Simultaneous operations  </t>
  </si>
  <si>
    <t>h.     Other (describe)</t>
  </si>
  <si>
    <t xml:space="preserve">13.  Other (please describe) </t>
  </si>
  <si>
    <t>Action Items Implementation LTA</t>
  </si>
  <si>
    <t>Fabrication or Installation LTA</t>
  </si>
  <si>
    <t>Maintenance Methodology LTA</t>
  </si>
  <si>
    <t>Repair Methodology LTA</t>
  </si>
  <si>
    <t>Testing Methodology LTA</t>
  </si>
  <si>
    <t>Frequency LTA</t>
  </si>
  <si>
    <t>Location LTA</t>
  </si>
  <si>
    <t>Records LTA</t>
  </si>
  <si>
    <t>Technique LTA</t>
  </si>
  <si>
    <t>Corrective Action Not Timely</t>
  </si>
  <si>
    <t>Operating</t>
  </si>
  <si>
    <t>Maintenance</t>
  </si>
  <si>
    <t>Contractor</t>
  </si>
  <si>
    <t>No Procedure Available</t>
  </si>
  <si>
    <t>Used Wrong Procedure</t>
  </si>
  <si>
    <t>Procedure Followed Incorrectly (e.g. steps out of order)</t>
  </si>
  <si>
    <t>Situation Not Covered</t>
  </si>
  <si>
    <t>Procedure Not Accurate / Clear</t>
  </si>
  <si>
    <t>Procedure Available but Not Used / Followed</t>
  </si>
  <si>
    <t>Human Performance</t>
  </si>
  <si>
    <t>LOPC causing fire with &gt; $100,000 direct cost that also resulted in having two employees having to have days away from work.</t>
  </si>
  <si>
    <r>
      <t xml:space="preserve">Causal Factors 
</t>
    </r>
    <r>
      <rPr>
        <b/>
        <sz val="13"/>
        <color rgb="FFC00000"/>
        <rFont val="Calibri"/>
        <family val="2"/>
        <scheme val="minor"/>
      </rPr>
      <t>Select a minimum of ONE and maximum of THREE per event.</t>
    </r>
  </si>
  <si>
    <t>Change Management / MOC / PSSR</t>
  </si>
  <si>
    <t xml:space="preserve">Other (describe)
</t>
  </si>
  <si>
    <t>Release Category 6</t>
  </si>
  <si>
    <t>Release Category 1</t>
  </si>
  <si>
    <t>Release Category 2</t>
  </si>
  <si>
    <t>Release Category 3</t>
  </si>
  <si>
    <t>Release Category 4</t>
  </si>
  <si>
    <t>Release Category 5</t>
  </si>
  <si>
    <t>Release Category 7</t>
  </si>
  <si>
    <t>Release Category 8</t>
  </si>
  <si>
    <t xml:space="preserve">Facility Type </t>
  </si>
  <si>
    <t>General Chemical</t>
  </si>
  <si>
    <t>{GENERAL CHEMICAL}</t>
  </si>
  <si>
    <t>Absorption</t>
  </si>
  <si>
    <t>Boilers</t>
  </si>
  <si>
    <t>Centrifuging / Dewatering</t>
  </si>
  <si>
    <t>Compounding / Extrusion</t>
  </si>
  <si>
    <t>Compression</t>
  </si>
  <si>
    <t>Desorption / Vacuum Stripping</t>
  </si>
  <si>
    <t>Distillation</t>
  </si>
  <si>
    <t>Drying</t>
  </si>
  <si>
    <t>Dust Handling</t>
  </si>
  <si>
    <t>Filtering / Coalescing</t>
  </si>
  <si>
    <t>Fired Equipment / Burner Management</t>
  </si>
  <si>
    <t>Heat Exchange</t>
  </si>
  <si>
    <t>Liquefaction</t>
  </si>
  <si>
    <t>Milling / Size Reduction</t>
  </si>
  <si>
    <t>Pumping / Transferring</t>
  </si>
  <si>
    <t>Refrigeration</t>
  </si>
  <si>
    <t>Relief Systems</t>
  </si>
  <si>
    <t>Repacking / Transloading</t>
  </si>
  <si>
    <t>Scrubbing / Flaring</t>
  </si>
  <si>
    <t>Separation (Other)</t>
  </si>
  <si>
    <t>Solids Handling</t>
  </si>
  <si>
    <t>Tank Farm / Storage</t>
  </si>
  <si>
    <t>Warehousing</t>
  </si>
  <si>
    <t>Mixing / Blending</t>
  </si>
  <si>
    <t>Evaporation</t>
  </si>
  <si>
    <t>Loading / Unloading / Truck / Rail / Transport Vessel</t>
  </si>
  <si>
    <t>Sewer / Lift Station / Wastewater Handling, Treatment or Disposal</t>
  </si>
  <si>
    <t>Alkylation, Hydrofluoric (HF)</t>
  </si>
  <si>
    <t>Fluid Catalytic Cracking (FCC)</t>
  </si>
  <si>
    <t>Polymerization</t>
  </si>
  <si>
    <t>Updating Procedures / PSI LTA</t>
  </si>
  <si>
    <t>Informing / Training Personnel LTA</t>
  </si>
  <si>
    <t>QA/QC Design and Construction LTA</t>
  </si>
  <si>
    <t>Risk Assessment Not Adequate</t>
  </si>
  <si>
    <t># General Chemical Facilities</t>
  </si>
  <si>
    <t># General Chemical facilities with Tier 1 events</t>
  </si>
  <si>
    <t># General Chemical facilities with Tier 2 events</t>
  </si>
  <si>
    <t># General Chemical facilities with zero events</t>
  </si>
  <si>
    <r>
      <t xml:space="preserve">Event Date
</t>
    </r>
    <r>
      <rPr>
        <sz val="8"/>
        <rFont val="Calibri"/>
        <family val="2"/>
        <scheme val="minor"/>
      </rPr>
      <t>[mm/dd/yy]
(10.4.4.b)</t>
    </r>
  </si>
  <si>
    <r>
      <t xml:space="preserve">Event Time 
</t>
    </r>
    <r>
      <rPr>
        <sz val="8"/>
        <rFont val="Calibri"/>
        <family val="2"/>
        <scheme val="minor"/>
      </rPr>
      <t>[24 hr]
(10.4.4.b)</t>
    </r>
  </si>
  <si>
    <r>
      <t xml:space="preserve">Causal Factor #1 Level 1
</t>
    </r>
    <r>
      <rPr>
        <sz val="8"/>
        <rFont val="Calibri"/>
        <family val="2"/>
        <scheme val="minor"/>
      </rPr>
      <t>(10.4.4.h)</t>
    </r>
  </si>
  <si>
    <r>
      <t xml:space="preserve">Causal Factor #1 Level 2
</t>
    </r>
    <r>
      <rPr>
        <sz val="8"/>
        <rFont val="Calibri"/>
        <family val="2"/>
        <scheme val="minor"/>
      </rPr>
      <t>(10.4.4.h)</t>
    </r>
  </si>
  <si>
    <r>
      <t xml:space="preserve">Causal Factor #1 Level 3
</t>
    </r>
    <r>
      <rPr>
        <i/>
        <sz val="8"/>
        <color rgb="FFFF0000"/>
        <rFont val="Calibri"/>
        <family val="2"/>
        <scheme val="minor"/>
      </rPr>
      <t>(10.4.4.h)</t>
    </r>
  </si>
  <si>
    <r>
      <t xml:space="preserve">Causal Factor #1 Comment
</t>
    </r>
    <r>
      <rPr>
        <sz val="8"/>
        <rFont val="Calibri"/>
        <family val="2"/>
        <scheme val="minor"/>
      </rPr>
      <t>(10.4.4.h.13)</t>
    </r>
  </si>
  <si>
    <r>
      <t xml:space="preserve">Causal Factor #2 Level 1
</t>
    </r>
    <r>
      <rPr>
        <sz val="8"/>
        <rFont val="Calibri"/>
        <family val="2"/>
        <scheme val="minor"/>
      </rPr>
      <t>(10.4.4.h)</t>
    </r>
  </si>
  <si>
    <r>
      <t xml:space="preserve">Causal Factor #2 Level 2
</t>
    </r>
    <r>
      <rPr>
        <sz val="8"/>
        <rFont val="Calibri"/>
        <family val="2"/>
        <scheme val="minor"/>
      </rPr>
      <t>(10.4.4.h)</t>
    </r>
  </si>
  <si>
    <r>
      <t xml:space="preserve">Causal Factor #2 Level 3
</t>
    </r>
    <r>
      <rPr>
        <i/>
        <sz val="8"/>
        <color rgb="FFFF0000"/>
        <rFont val="Calibri"/>
        <family val="2"/>
        <scheme val="minor"/>
      </rPr>
      <t>(10.4.4.h)</t>
    </r>
  </si>
  <si>
    <r>
      <t xml:space="preserve">Causal Factor #2 Comment
</t>
    </r>
    <r>
      <rPr>
        <sz val="8"/>
        <rFont val="Calibri"/>
        <family val="2"/>
        <scheme val="minor"/>
      </rPr>
      <t>(10.4.4.h.13)</t>
    </r>
  </si>
  <si>
    <r>
      <t xml:space="preserve">Causal Factor #3 Level 1
</t>
    </r>
    <r>
      <rPr>
        <sz val="8"/>
        <rFont val="Calibri"/>
        <family val="2"/>
        <scheme val="minor"/>
      </rPr>
      <t>(10.4.4.h)</t>
    </r>
  </si>
  <si>
    <r>
      <t xml:space="preserve">Causal Factor #3 Level 2
</t>
    </r>
    <r>
      <rPr>
        <sz val="8"/>
        <rFont val="Calibri"/>
        <family val="2"/>
        <scheme val="minor"/>
      </rPr>
      <t>(10.4.4.h)</t>
    </r>
  </si>
  <si>
    <r>
      <t xml:space="preserve">Causal Factor #3 Level 3
</t>
    </r>
    <r>
      <rPr>
        <i/>
        <sz val="8"/>
        <color rgb="FFFF0000"/>
        <rFont val="Calibri"/>
        <family val="2"/>
        <scheme val="minor"/>
      </rPr>
      <t>(10.4.4.h)</t>
    </r>
  </si>
  <si>
    <r>
      <t xml:space="preserve">Causal Factor #3 Comment
</t>
    </r>
    <r>
      <rPr>
        <sz val="8"/>
        <rFont val="Calibri"/>
        <family val="2"/>
        <scheme val="minor"/>
      </rPr>
      <t>(10.4.4.h.13)</t>
    </r>
  </si>
  <si>
    <r>
      <t xml:space="preserve">Fire
</t>
    </r>
    <r>
      <rPr>
        <sz val="8"/>
        <color theme="1"/>
        <rFont val="Calibri"/>
        <family val="2"/>
        <scheme val="minor"/>
      </rPr>
      <t xml:space="preserve">(10.4.2.b.4.i, 
</t>
    </r>
    <r>
      <rPr>
        <sz val="8"/>
        <color theme="1"/>
        <rFont val="Calibri"/>
        <family val="2"/>
      </rPr>
      <t>≥</t>
    </r>
    <r>
      <rPr>
        <sz val="8"/>
        <color theme="1"/>
        <rFont val="Calibri"/>
        <family val="2"/>
        <scheme val="minor"/>
      </rPr>
      <t xml:space="preserve"> $100,000 Direct Cost Damage)</t>
    </r>
  </si>
  <si>
    <t>Wastewater Treatment</t>
  </si>
  <si>
    <t>PVC or Other Non-Metallic Piping</t>
  </si>
  <si>
    <t xml:space="preserve">Point of Release, Detail 1
</t>
  </si>
  <si>
    <t xml:space="preserve">Point of Release, Detail 2
</t>
  </si>
  <si>
    <r>
      <t xml:space="preserve">Type of Process, Comment
</t>
    </r>
    <r>
      <rPr>
        <sz val="8"/>
        <rFont val="Calibri"/>
        <family val="2"/>
        <scheme val="minor"/>
      </rPr>
      <t>(10.4.4.a.1.xxv, 10.4.4.a.2.lii, or 10.4.4.a.3.xix)</t>
    </r>
  </si>
  <si>
    <r>
      <t xml:space="preserve">Mode of Operation, Comment
</t>
    </r>
    <r>
      <rPr>
        <sz val="8"/>
        <rFont val="Calibri"/>
        <family val="2"/>
        <scheme val="minor"/>
      </rPr>
      <t>(10.4.4.c.9)</t>
    </r>
  </si>
  <si>
    <r>
      <t xml:space="preserve">Normal Mode 
Sub-Category
</t>
    </r>
    <r>
      <rPr>
        <sz val="8"/>
        <rFont val="Calibri"/>
        <family val="2"/>
        <scheme val="minor"/>
      </rPr>
      <t>(10.4.4.c.4)</t>
    </r>
  </si>
  <si>
    <r>
      <t xml:space="preserve">Normal Mode Sub-Category, Comment
</t>
    </r>
    <r>
      <rPr>
        <sz val="8"/>
        <rFont val="Calibri"/>
        <family val="2"/>
        <scheme val="minor"/>
      </rPr>
      <t>(10.4.4.c.4.xi)</t>
    </r>
  </si>
  <si>
    <r>
      <t xml:space="preserve">Point of Release, Comment
</t>
    </r>
    <r>
      <rPr>
        <sz val="8"/>
        <rFont val="Calibri"/>
        <family val="2"/>
        <scheme val="minor"/>
      </rPr>
      <t>(10.4.4.d.16)</t>
    </r>
  </si>
  <si>
    <r>
      <t xml:space="preserve">Type of Material, Comment
</t>
    </r>
    <r>
      <rPr>
        <sz val="8"/>
        <rFont val="Calibri"/>
        <family val="2"/>
        <scheme val="minor"/>
      </rPr>
      <t>(10.4.4.e.7)</t>
    </r>
  </si>
  <si>
    <t>I agree to allow API &amp; AFPM to submit the data in this spreadsheet 
to one another:</t>
  </si>
  <si>
    <t>Please indicate which version of API RP 754 was used to complete this survey:</t>
  </si>
  <si>
    <t>Which edition was used?</t>
  </si>
  <si>
    <t>3rd Edition</t>
  </si>
  <si>
    <t>2nd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</si>
</sst>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00000"/>
    <numFmt numFmtId="166" formatCode="_(* #,##0_);_(* \(#,##0\);_(* &quot;-&quot;??_);_(@_)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sz val="9"/>
      <color indexed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indexed="81"/>
      <name val="Tahoma"/>
      <family val="2"/>
    </font>
    <font>
      <b/>
      <sz val="10"/>
      <color rgb="FFC00000"/>
      <name val="Arial"/>
      <family val="2"/>
    </font>
    <font>
      <b/>
      <sz val="8"/>
      <color rgb="FFFF000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b/>
      <sz val="9"/>
      <color rgb="FFC00000"/>
      <name val="Calibri"/>
      <family val="2"/>
      <scheme val="minor"/>
    </font>
    <font>
      <b/>
      <sz val="14"/>
      <color theme="8" tint="-0.499984740745262"/>
      <name val="Arial"/>
      <family val="2"/>
    </font>
    <font>
      <sz val="10"/>
      <color rgb="FFC00000"/>
      <name val="Arial"/>
      <family val="2"/>
    </font>
    <font>
      <b/>
      <u/>
      <sz val="12"/>
      <color theme="3"/>
      <name val="Arial"/>
      <family val="2"/>
    </font>
    <font>
      <b/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8"/>
      <color rgb="FF000000"/>
      <name val="Tahoma"/>
      <family val="2"/>
    </font>
    <font>
      <sz val="11"/>
      <name val="Calibri"/>
      <family val="2"/>
    </font>
    <font>
      <i/>
      <sz val="10"/>
      <name val="Calibri"/>
      <family val="2"/>
    </font>
    <font>
      <b/>
      <i/>
      <sz val="9"/>
      <color indexed="81"/>
      <name val="Tahoma"/>
      <family val="2"/>
    </font>
    <font>
      <sz val="10"/>
      <color theme="0" tint="-4.9989318521683403E-2"/>
      <name val="Arial"/>
      <family val="2"/>
    </font>
    <font>
      <sz val="10"/>
      <name val="Arial Narrow"/>
      <family val="2"/>
    </font>
    <font>
      <b/>
      <sz val="8"/>
      <name val="Arial"/>
      <family val="2"/>
    </font>
    <font>
      <i/>
      <sz val="8"/>
      <color rgb="FFFF0000"/>
      <name val="Arial"/>
      <family val="2"/>
    </font>
    <font>
      <u/>
      <sz val="13"/>
      <color indexed="12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C00000"/>
      <name val="Calibri"/>
      <family val="2"/>
      <scheme val="minor"/>
    </font>
    <font>
      <sz val="13"/>
      <name val="Calibri"/>
      <family val="2"/>
      <scheme val="minor"/>
    </font>
    <font>
      <sz val="13"/>
      <name val="Arial"/>
      <family val="2"/>
    </font>
    <font>
      <i/>
      <sz val="8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6"/>
      <name val="Arial"/>
      <family val="2"/>
    </font>
    <font>
      <sz val="8"/>
      <color rgb="FF000000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0" borderId="0"/>
  </cellStyleXfs>
  <cellXfs count="360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7" fillId="0" borderId="0" xfId="0" applyFont="1" applyBorder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13" fillId="0" borderId="0" xfId="0" applyFont="1"/>
    <xf numFmtId="0" fontId="9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Border="1" applyAlignment="1">
      <alignment wrapText="1"/>
    </xf>
    <xf numFmtId="0" fontId="17" fillId="0" borderId="0" xfId="2" applyFont="1" applyBorder="1"/>
    <xf numFmtId="0" fontId="17" fillId="0" borderId="0" xfId="2" applyFont="1"/>
    <xf numFmtId="0" fontId="19" fillId="0" borderId="0" xfId="2" applyFont="1" applyFill="1" applyBorder="1" applyAlignment="1" applyProtection="1">
      <alignment horizontal="center"/>
    </xf>
    <xf numFmtId="0" fontId="20" fillId="0" borderId="0" xfId="2" applyFont="1" applyBorder="1"/>
    <xf numFmtId="0" fontId="16" fillId="0" borderId="0" xfId="2" applyFont="1" applyBorder="1" applyAlignment="1" applyProtection="1">
      <alignment horizontal="right"/>
    </xf>
    <xf numFmtId="0" fontId="17" fillId="0" borderId="0" xfId="2" applyFont="1" applyBorder="1" applyProtection="1"/>
    <xf numFmtId="0" fontId="20" fillId="0" borderId="0" xfId="2" applyFont="1"/>
    <xf numFmtId="0" fontId="17" fillId="0" borderId="0" xfId="2" quotePrefix="1" applyFont="1" applyBorder="1" applyAlignment="1" applyProtection="1">
      <alignment horizontal="left"/>
    </xf>
    <xf numFmtId="0" fontId="17" fillId="0" borderId="0" xfId="2" applyFont="1" applyBorder="1" applyAlignment="1"/>
    <xf numFmtId="0" fontId="17" fillId="0" borderId="0" xfId="2" applyFont="1" applyAlignment="1" applyProtection="1">
      <alignment horizontal="left"/>
      <protection locked="0"/>
    </xf>
    <xf numFmtId="0" fontId="21" fillId="0" borderId="0" xfId="2" quotePrefix="1" applyFont="1" applyBorder="1" applyAlignment="1" applyProtection="1">
      <alignment horizontal="left" vertical="top"/>
    </xf>
    <xf numFmtId="0" fontId="21" fillId="0" borderId="0" xfId="2" applyFont="1" applyBorder="1" applyAlignment="1" applyProtection="1"/>
    <xf numFmtId="0" fontId="22" fillId="0" borderId="0" xfId="2" applyFont="1" applyBorder="1" applyProtection="1"/>
    <xf numFmtId="0" fontId="22" fillId="0" borderId="0" xfId="2" applyFont="1" applyBorder="1" applyAlignment="1" applyProtection="1">
      <alignment wrapText="1"/>
    </xf>
    <xf numFmtId="0" fontId="21" fillId="0" borderId="0" xfId="2" quotePrefix="1" applyFont="1" applyBorder="1" applyAlignment="1" applyProtection="1">
      <alignment horizontal="left"/>
    </xf>
    <xf numFmtId="0" fontId="4" fillId="0" borderId="0" xfId="2" applyFont="1" applyBorder="1"/>
    <xf numFmtId="0" fontId="4" fillId="0" borderId="0" xfId="2" applyFont="1" applyBorder="1" applyProtection="1"/>
    <xf numFmtId="0" fontId="2" fillId="0" borderId="0" xfId="2" applyFont="1" applyBorder="1" applyProtection="1"/>
    <xf numFmtId="0" fontId="2" fillId="0" borderId="0" xfId="2" applyFont="1" applyFill="1" applyBorder="1" applyProtection="1"/>
    <xf numFmtId="0" fontId="0" fillId="5" borderId="0" xfId="0" applyFill="1" applyBorder="1" applyAlignment="1">
      <alignment horizontal="center"/>
    </xf>
    <xf numFmtId="166" fontId="0" fillId="5" borderId="21" xfId="0" applyNumberFormat="1" applyFill="1" applyBorder="1" applyAlignment="1">
      <alignment horizontal="center"/>
    </xf>
    <xf numFmtId="0" fontId="0" fillId="5" borderId="0" xfId="0" applyNumberFormat="1" applyFill="1" applyBorder="1" applyAlignment="1">
      <alignment horizontal="center"/>
    </xf>
    <xf numFmtId="0" fontId="0" fillId="5" borderId="23" xfId="0" applyNumberFormat="1" applyFill="1" applyBorder="1" applyAlignment="1">
      <alignment horizontal="center"/>
    </xf>
    <xf numFmtId="0" fontId="24" fillId="5" borderId="21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7" fillId="0" borderId="0" xfId="0" applyFont="1" applyBorder="1" applyAlignment="1"/>
    <xf numFmtId="0" fontId="27" fillId="0" borderId="0" xfId="0" applyFont="1" applyFill="1" applyBorder="1" applyAlignment="1"/>
    <xf numFmtId="0" fontId="27" fillId="0" borderId="0" xfId="0" applyFont="1" applyBorder="1"/>
    <xf numFmtId="0" fontId="32" fillId="0" borderId="0" xfId="0" applyFont="1"/>
    <xf numFmtId="0" fontId="0" fillId="5" borderId="30" xfId="0" applyFill="1" applyBorder="1"/>
    <xf numFmtId="0" fontId="0" fillId="5" borderId="23" xfId="0" applyFill="1" applyBorder="1"/>
    <xf numFmtId="0" fontId="0" fillId="5" borderId="31" xfId="0" applyFill="1" applyBorder="1"/>
    <xf numFmtId="0" fontId="0" fillId="5" borderId="18" xfId="0" applyFill="1" applyBorder="1"/>
    <xf numFmtId="0" fontId="0" fillId="5" borderId="0" xfId="0" applyFill="1" applyBorder="1"/>
    <xf numFmtId="0" fontId="0" fillId="5" borderId="10" xfId="0" applyFill="1" applyBorder="1"/>
    <xf numFmtId="0" fontId="34" fillId="5" borderId="18" xfId="0" applyFont="1" applyFill="1" applyBorder="1"/>
    <xf numFmtId="0" fontId="17" fillId="5" borderId="18" xfId="0" applyFont="1" applyFill="1" applyBorder="1"/>
    <xf numFmtId="0" fontId="17" fillId="5" borderId="0" xfId="0" applyFont="1" applyFill="1" applyBorder="1"/>
    <xf numFmtId="0" fontId="0" fillId="5" borderId="0" xfId="0" applyFill="1" applyBorder="1" applyAlignment="1"/>
    <xf numFmtId="0" fontId="25" fillId="5" borderId="0" xfId="0" applyFont="1" applyFill="1" applyBorder="1"/>
    <xf numFmtId="0" fontId="17" fillId="5" borderId="18" xfId="0" applyFont="1" applyFill="1" applyBorder="1" applyAlignment="1"/>
    <xf numFmtId="0" fontId="17" fillId="5" borderId="0" xfId="0" applyFont="1" applyFill="1" applyBorder="1" applyAlignment="1"/>
    <xf numFmtId="0" fontId="0" fillId="5" borderId="18" xfId="0" applyFill="1" applyBorder="1" applyAlignment="1"/>
    <xf numFmtId="0" fontId="35" fillId="5" borderId="18" xfId="0" applyFont="1" applyFill="1" applyBorder="1"/>
    <xf numFmtId="0" fontId="26" fillId="5" borderId="18" xfId="0" applyFont="1" applyFill="1" applyBorder="1" applyAlignment="1">
      <alignment horizontal="left" vertical="top" indent="1"/>
    </xf>
    <xf numFmtId="0" fontId="4" fillId="5" borderId="0" xfId="0" applyFont="1" applyFill="1" applyBorder="1"/>
    <xf numFmtId="0" fontId="16" fillId="5" borderId="0" xfId="0" applyFont="1" applyFill="1" applyBorder="1"/>
    <xf numFmtId="0" fontId="0" fillId="5" borderId="19" xfId="0" applyFill="1" applyBorder="1"/>
    <xf numFmtId="0" fontId="0" fillId="5" borderId="21" xfId="0" applyFill="1" applyBorder="1"/>
    <xf numFmtId="0" fontId="0" fillId="5" borderId="9" xfId="0" applyFill="1" applyBorder="1"/>
    <xf numFmtId="0" fontId="9" fillId="0" borderId="30" xfId="0" applyFont="1" applyBorder="1" applyAlignment="1">
      <alignment horizontal="centerContinuous" wrapText="1"/>
    </xf>
    <xf numFmtId="0" fontId="9" fillId="0" borderId="23" xfId="0" applyFont="1" applyBorder="1" applyAlignment="1">
      <alignment horizontal="centerContinuous" wrapText="1"/>
    </xf>
    <xf numFmtId="0" fontId="9" fillId="0" borderId="31" xfId="0" applyFont="1" applyBorder="1" applyAlignment="1">
      <alignment horizontal="centerContinuous" wrapText="1"/>
    </xf>
    <xf numFmtId="0" fontId="9" fillId="0" borderId="18" xfId="0" applyFont="1" applyBorder="1"/>
    <xf numFmtId="0" fontId="9" fillId="0" borderId="0" xfId="0" applyFont="1" applyBorder="1"/>
    <xf numFmtId="0" fontId="9" fillId="0" borderId="10" xfId="0" applyFont="1" applyBorder="1"/>
    <xf numFmtId="0" fontId="13" fillId="0" borderId="18" xfId="0" applyFont="1" applyBorder="1"/>
    <xf numFmtId="0" fontId="13" fillId="0" borderId="0" xfId="0" applyFont="1" applyBorder="1"/>
    <xf numFmtId="0" fontId="13" fillId="0" borderId="10" xfId="0" applyFont="1" applyBorder="1" applyAlignment="1">
      <alignment horizontal="center"/>
    </xf>
    <xf numFmtId="0" fontId="13" fillId="0" borderId="19" xfId="0" applyFont="1" applyBorder="1"/>
    <xf numFmtId="0" fontId="13" fillId="0" borderId="21" xfId="0" applyFont="1" applyBorder="1"/>
    <xf numFmtId="0" fontId="13" fillId="0" borderId="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36" fillId="0" borderId="0" xfId="2" applyFont="1" applyBorder="1" applyAlignment="1" applyProtection="1">
      <alignment vertical="top" wrapText="1"/>
    </xf>
    <xf numFmtId="0" fontId="26" fillId="0" borderId="0" xfId="0" applyFont="1" applyBorder="1"/>
    <xf numFmtId="0" fontId="39" fillId="0" borderId="0" xfId="0" applyFont="1" applyAlignment="1">
      <alignment wrapText="1"/>
    </xf>
    <xf numFmtId="49" fontId="13" fillId="0" borderId="0" xfId="0" applyNumberFormat="1" applyFont="1"/>
    <xf numFmtId="49" fontId="13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/>
    </xf>
    <xf numFmtId="0" fontId="5" fillId="0" borderId="0" xfId="0" applyFont="1" applyFill="1" applyBorder="1" applyAlignment="1">
      <alignment vertical="center"/>
    </xf>
    <xf numFmtId="0" fontId="14" fillId="6" borderId="4" xfId="0" applyFont="1" applyFill="1" applyBorder="1" applyAlignment="1" applyProtection="1">
      <alignment horizontal="center" vertical="center" wrapText="1"/>
      <protection locked="0"/>
    </xf>
    <xf numFmtId="0" fontId="17" fillId="5" borderId="0" xfId="0" applyFont="1" applyFill="1" applyBorder="1" applyAlignment="1">
      <alignment horizontal="left" vertical="top" wrapText="1"/>
    </xf>
    <xf numFmtId="0" fontId="42" fillId="5" borderId="0" xfId="0" applyFont="1" applyFill="1" applyBorder="1" applyAlignment="1">
      <alignment horizontal="center" vertical="center"/>
    </xf>
    <xf numFmtId="0" fontId="0" fillId="5" borderId="10" xfId="0" applyFill="1" applyBorder="1" applyAlignment="1">
      <alignment wrapText="1"/>
    </xf>
    <xf numFmtId="0" fontId="4" fillId="0" borderId="0" xfId="0" applyFont="1" applyFill="1" applyBorder="1"/>
    <xf numFmtId="0" fontId="7" fillId="0" borderId="0" xfId="0" applyFont="1" applyFill="1" applyBorder="1" applyAlignment="1"/>
    <xf numFmtId="3" fontId="12" fillId="3" borderId="26" xfId="0" applyNumberFormat="1" applyFont="1" applyFill="1" applyBorder="1" applyAlignment="1" applyProtection="1">
      <alignment horizontal="center" wrapText="1"/>
    </xf>
    <xf numFmtId="0" fontId="13" fillId="0" borderId="0" xfId="0" applyFont="1" applyProtection="1"/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20" fontId="12" fillId="3" borderId="1" xfId="0" applyNumberFormat="1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</xf>
    <xf numFmtId="0" fontId="12" fillId="6" borderId="9" xfId="0" applyFont="1" applyFill="1" applyBorder="1" applyAlignment="1" applyProtection="1">
      <alignment horizontal="center" vertical="center" wrapText="1"/>
    </xf>
    <xf numFmtId="0" fontId="12" fillId="6" borderId="2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2" fillId="6" borderId="10" xfId="0" applyFont="1" applyFill="1" applyBorder="1" applyAlignment="1" applyProtection="1">
      <alignment horizontal="center" vertical="center" wrapText="1"/>
    </xf>
    <xf numFmtId="0" fontId="44" fillId="0" borderId="0" xfId="0" applyFont="1" applyBorder="1"/>
    <xf numFmtId="0" fontId="4" fillId="4" borderId="0" xfId="0" applyFont="1" applyFill="1" applyBorder="1"/>
    <xf numFmtId="0" fontId="45" fillId="0" borderId="0" xfId="0" applyFont="1" applyBorder="1"/>
    <xf numFmtId="0" fontId="12" fillId="6" borderId="19" xfId="0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center" vertical="center" wrapText="1"/>
    </xf>
    <xf numFmtId="0" fontId="9" fillId="6" borderId="33" xfId="0" applyFont="1" applyFill="1" applyBorder="1" applyAlignment="1" applyProtection="1">
      <alignment horizontal="center" vertical="center" wrapText="1"/>
    </xf>
    <xf numFmtId="0" fontId="9" fillId="6" borderId="34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wrapText="1"/>
    </xf>
    <xf numFmtId="0" fontId="5" fillId="0" borderId="34" xfId="0" applyFont="1" applyFill="1" applyBorder="1" applyAlignment="1">
      <alignment horizontal="center" wrapText="1"/>
    </xf>
    <xf numFmtId="0" fontId="14" fillId="6" borderId="9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</xf>
    <xf numFmtId="164" fontId="12" fillId="3" borderId="5" xfId="0" applyNumberFormat="1" applyFont="1" applyFill="1" applyBorder="1" applyAlignment="1" applyProtection="1">
      <alignment horizontal="center" vertical="center" wrapText="1"/>
    </xf>
    <xf numFmtId="20" fontId="12" fillId="3" borderId="5" xfId="0" applyNumberFormat="1" applyFont="1" applyFill="1" applyBorder="1" applyAlignment="1" applyProtection="1">
      <alignment horizontal="center" vertical="center" wrapText="1"/>
    </xf>
    <xf numFmtId="0" fontId="12" fillId="6" borderId="5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 wrapText="1"/>
    </xf>
    <xf numFmtId="0" fontId="12" fillId="8" borderId="5" xfId="0" applyFont="1" applyFill="1" applyBorder="1" applyAlignment="1" applyProtection="1">
      <alignment horizontal="center" vertical="center" wrapText="1"/>
    </xf>
    <xf numFmtId="0" fontId="12" fillId="6" borderId="0" xfId="0" applyFont="1" applyFill="1" applyBorder="1" applyAlignment="1" applyProtection="1">
      <alignment horizontal="center" vertical="center" wrapText="1"/>
    </xf>
    <xf numFmtId="0" fontId="12" fillId="6" borderId="22" xfId="0" applyFont="1" applyFill="1" applyBorder="1" applyAlignment="1" applyProtection="1">
      <alignment horizontal="center" vertical="center" wrapText="1"/>
    </xf>
    <xf numFmtId="164" fontId="14" fillId="0" borderId="1" xfId="0" applyNumberFormat="1" applyFont="1" applyBorder="1" applyAlignment="1" applyProtection="1">
      <alignment horizontal="center" vertical="center" wrapText="1"/>
      <protection locked="0"/>
    </xf>
    <xf numFmtId="20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6" borderId="19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3" fillId="6" borderId="9" xfId="0" applyFont="1" applyFill="1" applyBorder="1" applyAlignment="1" applyProtection="1">
      <alignment horizontal="center" vertical="center" wrapText="1"/>
      <protection locked="0"/>
    </xf>
    <xf numFmtId="0" fontId="11" fillId="6" borderId="35" xfId="0" applyFont="1" applyFill="1" applyBorder="1" applyAlignment="1" applyProtection="1">
      <alignment horizontal="center" vertical="center" wrapText="1"/>
    </xf>
    <xf numFmtId="0" fontId="12" fillId="6" borderId="18" xfId="0" applyFont="1" applyFill="1" applyBorder="1" applyAlignment="1" applyProtection="1">
      <alignment horizontal="center" vertical="center" wrapText="1"/>
    </xf>
    <xf numFmtId="0" fontId="12" fillId="6" borderId="30" xfId="0" applyFont="1" applyFill="1" applyBorder="1" applyAlignment="1" applyProtection="1">
      <alignment horizontal="center" vertical="center" wrapText="1"/>
    </xf>
    <xf numFmtId="0" fontId="9" fillId="6" borderId="28" xfId="0" applyFont="1" applyFill="1" applyBorder="1" applyAlignment="1" applyProtection="1">
      <alignment horizontal="center" vertical="center" wrapText="1"/>
    </xf>
    <xf numFmtId="0" fontId="12" fillId="8" borderId="18" xfId="0" applyFont="1" applyFill="1" applyBorder="1" applyAlignment="1" applyProtection="1">
      <alignment horizontal="center" vertical="center" wrapText="1"/>
    </xf>
    <xf numFmtId="0" fontId="9" fillId="6" borderId="17" xfId="0" applyFont="1" applyFill="1" applyBorder="1" applyAlignment="1" applyProtection="1">
      <alignment horizontal="center" vertical="center" wrapText="1"/>
    </xf>
    <xf numFmtId="0" fontId="9" fillId="6" borderId="37" xfId="0" applyFont="1" applyFill="1" applyBorder="1" applyAlignment="1" applyProtection="1">
      <alignment horizontal="center" vertical="center" wrapText="1"/>
    </xf>
    <xf numFmtId="0" fontId="12" fillId="6" borderId="32" xfId="0" applyFont="1" applyFill="1" applyBorder="1" applyAlignment="1" applyProtection="1">
      <alignment horizontal="center" vertical="center" wrapText="1"/>
    </xf>
    <xf numFmtId="0" fontId="12" fillId="6" borderId="38" xfId="0" applyFont="1" applyFill="1" applyBorder="1" applyAlignment="1" applyProtection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wrapText="1"/>
    </xf>
    <xf numFmtId="0" fontId="11" fillId="6" borderId="38" xfId="0" applyFont="1" applyFill="1" applyBorder="1" applyAlignment="1" applyProtection="1">
      <alignment horizontal="center" vertical="center" wrapText="1"/>
    </xf>
    <xf numFmtId="0" fontId="9" fillId="9" borderId="28" xfId="0" applyFont="1" applyFill="1" applyBorder="1" applyAlignment="1" applyProtection="1">
      <alignment horizontal="center" vertical="center" wrapText="1"/>
    </xf>
    <xf numFmtId="0" fontId="11" fillId="9" borderId="35" xfId="0" applyFont="1" applyFill="1" applyBorder="1" applyAlignment="1" applyProtection="1">
      <alignment horizontal="center" vertical="center" wrapText="1"/>
    </xf>
    <xf numFmtId="49" fontId="1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</xf>
    <xf numFmtId="0" fontId="12" fillId="3" borderId="42" xfId="0" applyFont="1" applyFill="1" applyBorder="1" applyAlignment="1" applyProtection="1">
      <alignment horizontal="center" vertical="center" wrapText="1"/>
    </xf>
    <xf numFmtId="0" fontId="11" fillId="3" borderId="43" xfId="0" applyFont="1" applyFill="1" applyBorder="1" applyAlignment="1" applyProtection="1">
      <alignment vertical="center" justifyLastLine="1"/>
    </xf>
    <xf numFmtId="0" fontId="13" fillId="0" borderId="44" xfId="0" applyFont="1" applyBorder="1" applyAlignment="1">
      <alignment horizontal="right" wrapText="1"/>
    </xf>
    <xf numFmtId="0" fontId="13" fillId="0" borderId="45" xfId="0" applyFont="1" applyBorder="1" applyAlignment="1">
      <alignment horizontal="right" wrapText="1"/>
    </xf>
    <xf numFmtId="0" fontId="13" fillId="0" borderId="14" xfId="0" applyFont="1" applyBorder="1" applyAlignment="1">
      <alignment horizontal="right"/>
    </xf>
    <xf numFmtId="0" fontId="13" fillId="0" borderId="41" xfId="0" applyFont="1" applyBorder="1" applyAlignment="1">
      <alignment horizontal="right"/>
    </xf>
    <xf numFmtId="0" fontId="14" fillId="0" borderId="38" xfId="0" applyFont="1" applyFill="1" applyBorder="1" applyAlignment="1" applyProtection="1">
      <alignment horizontal="center" vertical="center" wrapText="1"/>
      <protection locked="0"/>
    </xf>
    <xf numFmtId="0" fontId="14" fillId="0" borderId="32" xfId="0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8" borderId="46" xfId="0" applyFont="1" applyFill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</xf>
    <xf numFmtId="0" fontId="12" fillId="6" borderId="46" xfId="0" applyFont="1" applyFill="1" applyBorder="1" applyAlignment="1" applyProtection="1">
      <alignment horizontal="center" vertical="center" wrapText="1"/>
    </xf>
    <xf numFmtId="0" fontId="11" fillId="9" borderId="48" xfId="0" applyFont="1" applyFill="1" applyBorder="1" applyAlignment="1" applyProtection="1">
      <alignment horizontal="center" vertical="center" wrapText="1"/>
    </xf>
    <xf numFmtId="0" fontId="11" fillId="8" borderId="48" xfId="0" applyFont="1" applyFill="1" applyBorder="1" applyAlignment="1" applyProtection="1">
      <alignment horizontal="center" vertical="center" wrapText="1"/>
    </xf>
    <xf numFmtId="0" fontId="14" fillId="6" borderId="38" xfId="0" applyFont="1" applyFill="1" applyBorder="1" applyAlignment="1" applyProtection="1">
      <alignment horizontal="center" vertical="center" wrapText="1"/>
      <protection locked="0"/>
    </xf>
    <xf numFmtId="0" fontId="14" fillId="6" borderId="32" xfId="0" applyFont="1" applyFill="1" applyBorder="1" applyAlignment="1" applyProtection="1">
      <alignment horizontal="center" vertical="center" wrapText="1"/>
      <protection locked="0"/>
    </xf>
    <xf numFmtId="0" fontId="14" fillId="0" borderId="35" xfId="0" applyFont="1" applyFill="1" applyBorder="1" applyAlignment="1" applyProtection="1">
      <alignment horizontal="center" vertical="center" wrapText="1"/>
      <protection locked="0"/>
    </xf>
    <xf numFmtId="0" fontId="13" fillId="6" borderId="32" xfId="0" applyFont="1" applyFill="1" applyBorder="1" applyAlignment="1" applyProtection="1">
      <alignment horizontal="center" vertical="center" wrapText="1"/>
      <protection locked="0"/>
    </xf>
    <xf numFmtId="0" fontId="14" fillId="6" borderId="35" xfId="0" applyFont="1" applyFill="1" applyBorder="1" applyAlignment="1" applyProtection="1">
      <alignment horizontal="center" vertical="center" wrapText="1"/>
      <protection locked="0"/>
    </xf>
    <xf numFmtId="0" fontId="13" fillId="6" borderId="19" xfId="0" applyFont="1" applyFill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</xf>
    <xf numFmtId="0" fontId="9" fillId="0" borderId="52" xfId="0" applyFont="1" applyBorder="1" applyAlignment="1" applyProtection="1">
      <alignment horizontal="center" vertical="center" wrapText="1"/>
    </xf>
    <xf numFmtId="0" fontId="9" fillId="0" borderId="53" xfId="0" applyFont="1" applyBorder="1" applyAlignment="1" applyProtection="1">
      <alignment horizontal="center" vertical="center" wrapText="1"/>
    </xf>
    <xf numFmtId="0" fontId="9" fillId="0" borderId="53" xfId="0" applyFont="1" applyFill="1" applyBorder="1" applyAlignment="1" applyProtection="1">
      <alignment horizontal="center" vertical="center" wrapText="1"/>
    </xf>
    <xf numFmtId="0" fontId="9" fillId="0" borderId="54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12" fillId="3" borderId="52" xfId="0" applyFont="1" applyFill="1" applyBorder="1" applyAlignment="1" applyProtection="1">
      <alignment horizontal="center" wrapText="1"/>
    </xf>
    <xf numFmtId="0" fontId="12" fillId="3" borderId="53" xfId="0" applyFont="1" applyFill="1" applyBorder="1" applyAlignment="1" applyProtection="1">
      <alignment horizontal="center" wrapText="1"/>
    </xf>
    <xf numFmtId="3" fontId="12" fillId="3" borderId="53" xfId="0" applyNumberFormat="1" applyFont="1" applyFill="1" applyBorder="1" applyAlignment="1" applyProtection="1">
      <alignment horizontal="center" wrapText="1"/>
    </xf>
    <xf numFmtId="0" fontId="12" fillId="3" borderId="55" xfId="0" applyFont="1" applyFill="1" applyBorder="1" applyAlignment="1" applyProtection="1">
      <alignment horizontal="center" wrapText="1"/>
    </xf>
    <xf numFmtId="3" fontId="12" fillId="3" borderId="54" xfId="0" applyNumberFormat="1" applyFont="1" applyFill="1" applyBorder="1" applyAlignment="1" applyProtection="1">
      <alignment horizontal="center" wrapText="1"/>
    </xf>
    <xf numFmtId="3" fontId="12" fillId="8" borderId="53" xfId="0" applyNumberFormat="1" applyFont="1" applyFill="1" applyBorder="1" applyAlignment="1" applyProtection="1">
      <alignment horizontal="center" wrapText="1"/>
    </xf>
    <xf numFmtId="0" fontId="11" fillId="10" borderId="15" xfId="0" applyFont="1" applyFill="1" applyBorder="1" applyAlignment="1" applyProtection="1">
      <alignment vertical="center" justifyLastLine="1"/>
    </xf>
    <xf numFmtId="0" fontId="11" fillId="10" borderId="16" xfId="0" applyFont="1" applyFill="1" applyBorder="1" applyAlignment="1" applyProtection="1">
      <alignment vertical="center" justifyLastLine="1"/>
    </xf>
    <xf numFmtId="0" fontId="9" fillId="11" borderId="26" xfId="0" applyFont="1" applyFill="1" applyBorder="1" applyAlignment="1" applyProtection="1">
      <alignment horizontal="center" vertical="center" wrapText="1"/>
    </xf>
    <xf numFmtId="0" fontId="12" fillId="11" borderId="35" xfId="0" applyFont="1" applyFill="1" applyBorder="1" applyAlignment="1" applyProtection="1">
      <alignment horizontal="center" vertical="center" wrapText="1"/>
    </xf>
    <xf numFmtId="0" fontId="12" fillId="11" borderId="48" xfId="0" applyFont="1" applyFill="1" applyBorder="1" applyAlignment="1" applyProtection="1">
      <alignment horizontal="center" vertical="center" wrapText="1"/>
    </xf>
    <xf numFmtId="0" fontId="13" fillId="11" borderId="35" xfId="0" applyFont="1" applyFill="1" applyBorder="1" applyAlignment="1" applyProtection="1">
      <alignment horizontal="center" vertical="center" wrapText="1"/>
      <protection locked="0"/>
    </xf>
    <xf numFmtId="0" fontId="9" fillId="12" borderId="17" xfId="0" applyFont="1" applyFill="1" applyBorder="1" applyAlignment="1" applyProtection="1">
      <alignment horizontal="center" vertical="center" wrapText="1"/>
    </xf>
    <xf numFmtId="0" fontId="9" fillId="12" borderId="13" xfId="0" applyFont="1" applyFill="1" applyBorder="1" applyAlignment="1" applyProtection="1">
      <alignment horizontal="center" vertical="center" wrapText="1"/>
    </xf>
    <xf numFmtId="0" fontId="9" fillId="12" borderId="33" xfId="0" applyFont="1" applyFill="1" applyBorder="1" applyAlignment="1" applyProtection="1">
      <alignment horizontal="center" vertical="center" wrapText="1"/>
    </xf>
    <xf numFmtId="0" fontId="9" fillId="12" borderId="7" xfId="0" applyFont="1" applyFill="1" applyBorder="1" applyAlignment="1" applyProtection="1">
      <alignment horizontal="center" vertical="center" wrapText="1"/>
    </xf>
    <xf numFmtId="0" fontId="9" fillId="12" borderId="27" xfId="0" applyFont="1" applyFill="1" applyBorder="1" applyAlignment="1" applyProtection="1">
      <alignment horizontal="center" vertical="center" wrapText="1"/>
    </xf>
    <xf numFmtId="0" fontId="12" fillId="12" borderId="32" xfId="0" applyFont="1" applyFill="1" applyBorder="1" applyAlignment="1" applyProtection="1">
      <alignment horizontal="center" vertical="center" wrapText="1"/>
    </xf>
    <xf numFmtId="0" fontId="12" fillId="12" borderId="38" xfId="0" applyFont="1" applyFill="1" applyBorder="1" applyAlignment="1" applyProtection="1">
      <alignment horizontal="center" vertical="center" wrapText="1"/>
    </xf>
    <xf numFmtId="0" fontId="12" fillId="12" borderId="9" xfId="0" applyFont="1" applyFill="1" applyBorder="1" applyAlignment="1" applyProtection="1">
      <alignment horizontal="center" vertical="center" wrapText="1"/>
    </xf>
    <xf numFmtId="0" fontId="12" fillId="12" borderId="1" xfId="0" applyFont="1" applyFill="1" applyBorder="1" applyAlignment="1" applyProtection="1">
      <alignment horizontal="center" vertical="center" wrapText="1"/>
    </xf>
    <xf numFmtId="0" fontId="12" fillId="12" borderId="19" xfId="0" applyFont="1" applyFill="1" applyBorder="1" applyAlignment="1" applyProtection="1">
      <alignment horizontal="center" vertical="center" wrapText="1"/>
    </xf>
    <xf numFmtId="0" fontId="12" fillId="12" borderId="12" xfId="0" applyFont="1" applyFill="1" applyBorder="1" applyAlignment="1" applyProtection="1">
      <alignment horizontal="center" vertical="center" wrapText="1"/>
    </xf>
    <xf numFmtId="0" fontId="12" fillId="12" borderId="46" xfId="0" applyFont="1" applyFill="1" applyBorder="1" applyAlignment="1" applyProtection="1">
      <alignment horizontal="center" vertical="center" wrapText="1"/>
    </xf>
    <xf numFmtId="0" fontId="12" fillId="12" borderId="10" xfId="0" applyFont="1" applyFill="1" applyBorder="1" applyAlignment="1" applyProtection="1">
      <alignment horizontal="center" vertical="center" wrapText="1"/>
    </xf>
    <xf numFmtId="0" fontId="28" fillId="13" borderId="17" xfId="0" applyFont="1" applyFill="1" applyBorder="1" applyAlignment="1" applyProtection="1">
      <alignment horizontal="center" vertical="center" wrapText="1"/>
    </xf>
    <xf numFmtId="0" fontId="28" fillId="13" borderId="7" xfId="0" applyFont="1" applyFill="1" applyBorder="1" applyAlignment="1" applyProtection="1">
      <alignment horizontal="center" vertical="center" wrapText="1"/>
    </xf>
    <xf numFmtId="0" fontId="28" fillId="13" borderId="13" xfId="0" applyFont="1" applyFill="1" applyBorder="1" applyAlignment="1" applyProtection="1">
      <alignment horizontal="center" vertical="center" wrapText="1"/>
    </xf>
    <xf numFmtId="0" fontId="28" fillId="13" borderId="28" xfId="0" applyFont="1" applyFill="1" applyBorder="1" applyAlignment="1" applyProtection="1">
      <alignment horizontal="center" vertical="center" wrapText="1"/>
    </xf>
    <xf numFmtId="0" fontId="12" fillId="13" borderId="32" xfId="0" applyFont="1" applyFill="1" applyBorder="1" applyAlignment="1" applyProtection="1">
      <alignment horizontal="center" vertical="center" wrapText="1"/>
    </xf>
    <xf numFmtId="0" fontId="12" fillId="13" borderId="1" xfId="0" applyFont="1" applyFill="1" applyBorder="1" applyAlignment="1" applyProtection="1">
      <alignment horizontal="center" vertical="center" wrapText="1"/>
    </xf>
    <xf numFmtId="0" fontId="12" fillId="13" borderId="38" xfId="0" applyFont="1" applyFill="1" applyBorder="1" applyAlignment="1" applyProtection="1">
      <alignment horizontal="center" vertical="center" wrapText="1"/>
    </xf>
    <xf numFmtId="0" fontId="12" fillId="13" borderId="35" xfId="0" applyFont="1" applyFill="1" applyBorder="1" applyAlignment="1" applyProtection="1">
      <alignment horizontal="center" vertical="center" wrapText="1"/>
    </xf>
    <xf numFmtId="0" fontId="12" fillId="13" borderId="12" xfId="0" applyFont="1" applyFill="1" applyBorder="1" applyAlignment="1" applyProtection="1">
      <alignment horizontal="center" vertical="center" wrapText="1"/>
    </xf>
    <xf numFmtId="0" fontId="12" fillId="13" borderId="5" xfId="0" applyFont="1" applyFill="1" applyBorder="1" applyAlignment="1" applyProtection="1">
      <alignment horizontal="center" vertical="center" wrapText="1"/>
    </xf>
    <xf numFmtId="0" fontId="12" fillId="13" borderId="46" xfId="0" applyFont="1" applyFill="1" applyBorder="1" applyAlignment="1" applyProtection="1">
      <alignment horizontal="center" vertical="center" wrapText="1"/>
    </xf>
    <xf numFmtId="0" fontId="12" fillId="13" borderId="48" xfId="0" applyFont="1" applyFill="1" applyBorder="1" applyAlignment="1" applyProtection="1">
      <alignment horizontal="center" vertical="center" wrapText="1"/>
    </xf>
    <xf numFmtId="0" fontId="46" fillId="4" borderId="39" xfId="1" applyFont="1" applyFill="1" applyBorder="1" applyAlignment="1" applyProtection="1">
      <alignment horizontal="center" vertical="center" wrapText="1"/>
    </xf>
    <xf numFmtId="0" fontId="47" fillId="13" borderId="26" xfId="0" applyFont="1" applyFill="1" applyBorder="1" applyAlignment="1" applyProtection="1">
      <alignment horizontal="center" vertical="center" wrapText="1"/>
    </xf>
    <xf numFmtId="0" fontId="49" fillId="9" borderId="26" xfId="0" applyFont="1" applyFill="1" applyBorder="1" applyAlignment="1" applyProtection="1">
      <alignment horizontal="center" vertical="center" wrapText="1"/>
    </xf>
    <xf numFmtId="0" fontId="47" fillId="6" borderId="26" xfId="0" applyFont="1" applyFill="1" applyBorder="1" applyAlignment="1" applyProtection="1">
      <alignment horizontal="center" vertical="center" wrapText="1"/>
    </xf>
    <xf numFmtId="0" fontId="50" fillId="0" borderId="40" xfId="0" applyFont="1" applyFill="1" applyBorder="1" applyAlignment="1" applyProtection="1">
      <alignment horizontal="center" vertical="center" wrapText="1"/>
    </xf>
    <xf numFmtId="0" fontId="47" fillId="11" borderId="36" xfId="0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0" xfId="0" applyFont="1"/>
    <xf numFmtId="0" fontId="4" fillId="0" borderId="0" xfId="0" quotePrefix="1" applyFont="1" applyFill="1"/>
    <xf numFmtId="0" fontId="25" fillId="0" borderId="0" xfId="0" applyFont="1" applyFill="1"/>
    <xf numFmtId="0" fontId="4" fillId="0" borderId="0" xfId="0" applyFont="1" applyFill="1"/>
    <xf numFmtId="0" fontId="0" fillId="0" borderId="0" xfId="0" applyFill="1"/>
    <xf numFmtId="0" fontId="11" fillId="10" borderId="25" xfId="0" applyFont="1" applyFill="1" applyBorder="1" applyAlignment="1" applyProtection="1">
      <alignment horizontal="center" vertical="center" justifyLastLine="1"/>
    </xf>
    <xf numFmtId="0" fontId="11" fillId="6" borderId="47" xfId="0" applyFont="1" applyFill="1" applyBorder="1" applyAlignment="1" applyProtection="1">
      <alignment horizontal="center" vertical="center" wrapText="1"/>
    </xf>
    <xf numFmtId="0" fontId="9" fillId="0" borderId="56" xfId="0" applyFont="1" applyBorder="1" applyAlignment="1" applyProtection="1">
      <alignment horizontal="center" vertical="center" wrapText="1"/>
    </xf>
    <xf numFmtId="164" fontId="9" fillId="0" borderId="53" xfId="0" applyNumberFormat="1" applyFont="1" applyBorder="1" applyAlignment="1" applyProtection="1">
      <alignment horizontal="center" vertical="center" wrapText="1"/>
    </xf>
    <xf numFmtId="0" fontId="9" fillId="6" borderId="53" xfId="0" applyFont="1" applyFill="1" applyBorder="1" applyAlignment="1" applyProtection="1">
      <alignment horizontal="center" vertical="center" wrapText="1"/>
    </xf>
    <xf numFmtId="0" fontId="9" fillId="6" borderId="55" xfId="0" applyFont="1" applyFill="1" applyBorder="1" applyAlignment="1" applyProtection="1">
      <alignment horizontal="center" vertical="center" wrapText="1"/>
    </xf>
    <xf numFmtId="0" fontId="11" fillId="10" borderId="25" xfId="0" applyFont="1" applyFill="1" applyBorder="1" applyAlignment="1" applyProtection="1">
      <alignment vertical="center" justifyLastLine="1"/>
    </xf>
    <xf numFmtId="0" fontId="11" fillId="10" borderId="15" xfId="0" applyFont="1" applyFill="1" applyBorder="1" applyAlignment="1" applyProtection="1"/>
    <xf numFmtId="0" fontId="11" fillId="10" borderId="16" xfId="0" applyFont="1" applyFill="1" applyBorder="1" applyAlignment="1" applyProtection="1"/>
    <xf numFmtId="0" fontId="11" fillId="10" borderId="25" xfId="0" applyFont="1" applyFill="1" applyBorder="1" applyAlignment="1" applyProtection="1"/>
    <xf numFmtId="0" fontId="8" fillId="2" borderId="14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 wrapText="1"/>
    </xf>
    <xf numFmtId="0" fontId="13" fillId="0" borderId="0" xfId="0" applyFont="1" applyAlignment="1">
      <alignment horizontal="left"/>
    </xf>
    <xf numFmtId="0" fontId="14" fillId="6" borderId="1" xfId="0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Border="1"/>
    <xf numFmtId="0" fontId="0" fillId="0" borderId="0" xfId="0" applyBorder="1"/>
    <xf numFmtId="0" fontId="4" fillId="0" borderId="21" xfId="0" applyFont="1" applyFill="1" applyBorder="1"/>
    <xf numFmtId="0" fontId="4" fillId="0" borderId="24" xfId="0" applyFont="1" applyFill="1" applyBorder="1"/>
    <xf numFmtId="0" fontId="25" fillId="0" borderId="21" xfId="0" applyFont="1" applyFill="1" applyBorder="1"/>
    <xf numFmtId="0" fontId="16" fillId="0" borderId="0" xfId="2" applyFont="1"/>
    <xf numFmtId="0" fontId="17" fillId="0" borderId="0" xfId="2"/>
    <xf numFmtId="0" fontId="17" fillId="7" borderId="0" xfId="2" applyFill="1"/>
    <xf numFmtId="0" fontId="17" fillId="0" borderId="0" xfId="2" applyFill="1"/>
    <xf numFmtId="0" fontId="7" fillId="0" borderId="0" xfId="0" applyFont="1"/>
    <xf numFmtId="0" fontId="9" fillId="6" borderId="63" xfId="0" applyFont="1" applyFill="1" applyBorder="1" applyAlignment="1">
      <alignment horizontal="center" vertical="center" wrapText="1"/>
    </xf>
    <xf numFmtId="0" fontId="9" fillId="6" borderId="64" xfId="0" applyFont="1" applyFill="1" applyBorder="1" applyAlignment="1">
      <alignment horizontal="center" vertical="center" wrapText="1"/>
    </xf>
    <xf numFmtId="0" fontId="11" fillId="6" borderId="64" xfId="0" applyFont="1" applyFill="1" applyBorder="1" applyAlignment="1">
      <alignment horizontal="center" vertical="center" wrapText="1"/>
    </xf>
    <xf numFmtId="0" fontId="9" fillId="6" borderId="65" xfId="0" applyFont="1" applyFill="1" applyBorder="1" applyAlignment="1">
      <alignment horizontal="center" vertical="center" wrapText="1"/>
    </xf>
    <xf numFmtId="0" fontId="9" fillId="14" borderId="63" xfId="0" applyFont="1" applyFill="1" applyBorder="1" applyAlignment="1">
      <alignment horizontal="center" vertical="center" wrapText="1"/>
    </xf>
    <xf numFmtId="0" fontId="9" fillId="14" borderId="64" xfId="0" applyFont="1" applyFill="1" applyBorder="1" applyAlignment="1">
      <alignment horizontal="center" vertical="center" wrapText="1"/>
    </xf>
    <xf numFmtId="0" fontId="11" fillId="14" borderId="64" xfId="0" applyFont="1" applyFill="1" applyBorder="1" applyAlignment="1">
      <alignment horizontal="center" vertical="center" wrapText="1"/>
    </xf>
    <xf numFmtId="0" fontId="9" fillId="14" borderId="65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 applyProtection="1">
      <alignment horizontal="center" vertical="center" wrapText="1"/>
      <protection locked="0"/>
    </xf>
    <xf numFmtId="49" fontId="1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20" fontId="14" fillId="0" borderId="7" xfId="0" applyNumberFormat="1" applyFont="1" applyBorder="1" applyAlignment="1" applyProtection="1">
      <alignment horizontal="center" vertical="center" wrapText="1"/>
      <protection locked="0"/>
    </xf>
    <xf numFmtId="0" fontId="14" fillId="6" borderId="7" xfId="0" applyFont="1" applyFill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6" borderId="7" xfId="0" applyFont="1" applyFill="1" applyBorder="1" applyAlignment="1" applyProtection="1">
      <alignment horizontal="center" vertical="center" wrapText="1"/>
      <protection locked="0"/>
    </xf>
    <xf numFmtId="0" fontId="17" fillId="7" borderId="0" xfId="2" applyFont="1" applyFill="1"/>
    <xf numFmtId="0" fontId="11" fillId="10" borderId="52" xfId="0" applyFont="1" applyFill="1" applyBorder="1" applyAlignment="1">
      <alignment vertical="center" justifyLastLine="1"/>
    </xf>
    <xf numFmtId="0" fontId="11" fillId="10" borderId="53" xfId="0" applyFont="1" applyFill="1" applyBorder="1" applyAlignment="1">
      <alignment vertical="center" justifyLastLine="1"/>
    </xf>
    <xf numFmtId="0" fontId="11" fillId="10" borderId="55" xfId="0" applyFont="1" applyFill="1" applyBorder="1" applyAlignment="1">
      <alignment vertical="center" justifyLastLine="1"/>
    </xf>
    <xf numFmtId="0" fontId="11" fillId="10" borderId="56" xfId="0" applyFont="1" applyFill="1" applyBorder="1" applyAlignment="1">
      <alignment vertical="center" justifyLastLine="1"/>
    </xf>
    <xf numFmtId="0" fontId="14" fillId="6" borderId="27" xfId="0" applyFont="1" applyFill="1" applyBorder="1" applyAlignment="1" applyProtection="1">
      <alignment horizontal="center" vertical="center" wrapText="1"/>
      <protection locked="0"/>
    </xf>
    <xf numFmtId="0" fontId="14" fillId="14" borderId="1" xfId="0" applyFont="1" applyFill="1" applyBorder="1" applyAlignment="1" applyProtection="1">
      <alignment horizontal="center" vertical="center" wrapText="1"/>
      <protection locked="0"/>
    </xf>
    <xf numFmtId="164" fontId="14" fillId="0" borderId="62" xfId="0" applyNumberFormat="1" applyFont="1" applyBorder="1" applyAlignment="1" applyProtection="1">
      <alignment horizontal="center" vertical="center" wrapText="1"/>
      <protection locked="0"/>
    </xf>
    <xf numFmtId="0" fontId="11" fillId="6" borderId="50" xfId="0" applyFont="1" applyFill="1" applyBorder="1" applyAlignment="1">
      <alignment horizontal="center" vertical="center" wrapText="1"/>
    </xf>
    <xf numFmtId="0" fontId="12" fillId="6" borderId="58" xfId="0" applyFont="1" applyFill="1" applyBorder="1" applyAlignment="1">
      <alignment horizontal="center" vertical="center" wrapText="1"/>
    </xf>
    <xf numFmtId="0" fontId="12" fillId="6" borderId="51" xfId="0" applyFont="1" applyFill="1" applyBorder="1" applyAlignment="1">
      <alignment horizontal="center" vertical="center" wrapText="1"/>
    </xf>
    <xf numFmtId="0" fontId="11" fillId="6" borderId="61" xfId="0" applyFont="1" applyFill="1" applyBorder="1" applyAlignment="1">
      <alignment horizontal="center" vertical="center" wrapText="1"/>
    </xf>
    <xf numFmtId="0" fontId="12" fillId="6" borderId="62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14" borderId="50" xfId="0" applyFont="1" applyFill="1" applyBorder="1" applyAlignment="1">
      <alignment horizontal="center" vertical="center" wrapText="1"/>
    </xf>
    <xf numFmtId="0" fontId="12" fillId="14" borderId="58" xfId="0" applyFont="1" applyFill="1" applyBorder="1" applyAlignment="1">
      <alignment horizontal="center" vertical="center" wrapText="1"/>
    </xf>
    <xf numFmtId="0" fontId="12" fillId="14" borderId="51" xfId="0" applyFont="1" applyFill="1" applyBorder="1" applyAlignment="1">
      <alignment horizontal="center" vertical="center" wrapText="1"/>
    </xf>
    <xf numFmtId="0" fontId="12" fillId="14" borderId="61" xfId="0" applyFont="1" applyFill="1" applyBorder="1" applyAlignment="1">
      <alignment horizontal="center" vertical="center" wrapText="1"/>
    </xf>
    <xf numFmtId="0" fontId="12" fillId="14" borderId="62" xfId="0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center" vertical="center" wrapText="1"/>
    </xf>
    <xf numFmtId="0" fontId="12" fillId="6" borderId="57" xfId="0" applyFont="1" applyFill="1" applyBorder="1" applyAlignment="1">
      <alignment horizontal="center" vertical="center" wrapText="1"/>
    </xf>
    <xf numFmtId="0" fontId="12" fillId="6" borderId="66" xfId="0" applyFont="1" applyFill="1" applyBorder="1" applyAlignment="1">
      <alignment horizontal="center" vertical="center" wrapText="1"/>
    </xf>
    <xf numFmtId="0" fontId="53" fillId="0" borderId="0" xfId="2" applyFont="1" applyBorder="1"/>
    <xf numFmtId="0" fontId="53" fillId="0" borderId="0" xfId="2" applyFont="1" applyBorder="1" applyProtection="1"/>
    <xf numFmtId="0" fontId="53" fillId="0" borderId="0" xfId="2" applyFont="1"/>
    <xf numFmtId="0" fontId="52" fillId="0" borderId="0" xfId="2" applyFont="1" applyFill="1" applyBorder="1" applyAlignment="1" applyProtection="1"/>
    <xf numFmtId="49" fontId="13" fillId="0" borderId="32" xfId="0" applyNumberFormat="1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4" xfId="0" applyNumberFormat="1" applyFont="1" applyBorder="1" applyAlignment="1" applyProtection="1">
      <alignment horizontal="center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9" fontId="13" fillId="0" borderId="4" xfId="0" applyNumberFormat="1" applyFont="1" applyBorder="1" applyAlignment="1" applyProtection="1">
      <alignment horizontal="center" wrapText="1"/>
      <protection locked="0"/>
    </xf>
    <xf numFmtId="3" fontId="13" fillId="0" borderId="4" xfId="0" applyNumberFormat="1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3" fontId="13" fillId="0" borderId="20" xfId="0" applyNumberFormat="1" applyFont="1" applyBorder="1" applyAlignment="1" applyProtection="1">
      <alignment horizontal="center"/>
      <protection locked="0"/>
    </xf>
    <xf numFmtId="3" fontId="13" fillId="0" borderId="29" xfId="0" applyNumberFormat="1" applyFont="1" applyBorder="1" applyAlignment="1" applyProtection="1">
      <alignment horizontal="center"/>
      <protection locked="0"/>
    </xf>
    <xf numFmtId="49" fontId="13" fillId="0" borderId="2" xfId="0" applyNumberFormat="1" applyFont="1" applyBorder="1" applyAlignment="1" applyProtection="1">
      <alignment horizontal="center"/>
      <protection locked="0"/>
    </xf>
    <xf numFmtId="0" fontId="13" fillId="0" borderId="4" xfId="0" quotePrefix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/>
      <protection locked="0"/>
    </xf>
    <xf numFmtId="0" fontId="17" fillId="0" borderId="0" xfId="2" applyFont="1" applyBorder="1" applyAlignment="1"/>
    <xf numFmtId="0" fontId="55" fillId="0" borderId="0" xfId="2" applyFont="1" applyFill="1" applyBorder="1" applyAlignment="1" applyProtection="1">
      <alignment horizontal="center"/>
    </xf>
    <xf numFmtId="0" fontId="18" fillId="0" borderId="0" xfId="2" applyFont="1" applyFill="1" applyBorder="1" applyAlignment="1" applyProtection="1">
      <alignment horizontal="center"/>
    </xf>
    <xf numFmtId="0" fontId="17" fillId="0" borderId="21" xfId="2" applyFont="1" applyBorder="1" applyAlignment="1" applyProtection="1">
      <alignment horizontal="left"/>
      <protection locked="0"/>
    </xf>
    <xf numFmtId="49" fontId="17" fillId="0" borderId="21" xfId="2" applyNumberFormat="1" applyFont="1" applyBorder="1" applyAlignment="1" applyProtection="1">
      <alignment horizontal="center"/>
      <protection locked="0"/>
    </xf>
    <xf numFmtId="0" fontId="54" fillId="0" borderId="0" xfId="2" applyFont="1" applyFill="1" applyBorder="1" applyAlignment="1" applyProtection="1">
      <alignment horizontal="left"/>
    </xf>
    <xf numFmtId="0" fontId="17" fillId="0" borderId="0" xfId="2" applyFont="1" applyBorder="1" applyAlignment="1" applyProtection="1">
      <alignment horizontal="left"/>
      <protection locked="0"/>
    </xf>
    <xf numFmtId="0" fontId="17" fillId="0" borderId="0" xfId="2" applyFont="1" applyBorder="1" applyAlignment="1" applyProtection="1"/>
    <xf numFmtId="0" fontId="36" fillId="0" borderId="0" xfId="2" applyFont="1" applyBorder="1" applyAlignment="1" applyProtection="1">
      <alignment horizontal="center" vertical="top" wrapText="1"/>
    </xf>
    <xf numFmtId="0" fontId="40" fillId="0" borderId="0" xfId="0" applyFont="1" applyAlignment="1">
      <alignment horizontal="left" wrapText="1"/>
    </xf>
    <xf numFmtId="0" fontId="6" fillId="0" borderId="0" xfId="1" applyBorder="1" applyAlignment="1" applyProtection="1">
      <alignment horizontal="left"/>
      <protection locked="0"/>
    </xf>
    <xf numFmtId="0" fontId="5" fillId="0" borderId="0" xfId="2" applyFont="1" applyBorder="1" applyAlignment="1" applyProtection="1">
      <alignment horizontal="center"/>
    </xf>
    <xf numFmtId="0" fontId="17" fillId="0" borderId="0" xfId="2" applyFont="1" applyBorder="1" applyAlignment="1">
      <alignment horizontal="center"/>
    </xf>
    <xf numFmtId="0" fontId="16" fillId="0" borderId="0" xfId="2" applyFont="1" applyBorder="1" applyAlignment="1" applyProtection="1">
      <alignment horizontal="right"/>
    </xf>
    <xf numFmtId="0" fontId="0" fillId="5" borderId="20" xfId="0" applyNumberForma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17" fillId="5" borderId="20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6" fontId="25" fillId="5" borderId="20" xfId="0" applyNumberFormat="1" applyFont="1" applyFill="1" applyBorder="1" applyAlignment="1">
      <alignment horizontal="center"/>
    </xf>
    <xf numFmtId="166" fontId="25" fillId="5" borderId="8" xfId="0" applyNumberFormat="1" applyFont="1" applyFill="1" applyBorder="1" applyAlignment="1">
      <alignment horizontal="center"/>
    </xf>
    <xf numFmtId="166" fontId="25" fillId="5" borderId="0" xfId="0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 wrapText="1"/>
    </xf>
    <xf numFmtId="166" fontId="27" fillId="5" borderId="18" xfId="0" applyNumberFormat="1" applyFont="1" applyFill="1" applyBorder="1" applyAlignment="1">
      <alignment horizontal="center"/>
    </xf>
    <xf numFmtId="166" fontId="27" fillId="5" borderId="0" xfId="0" applyNumberFormat="1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 wrapText="1"/>
    </xf>
    <xf numFmtId="0" fontId="17" fillId="5" borderId="0" xfId="0" applyFont="1" applyFill="1" applyBorder="1" applyAlignment="1">
      <alignment horizontal="left" vertical="top" wrapText="1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43" fillId="5" borderId="18" xfId="0" applyFont="1" applyFill="1" applyBorder="1" applyAlignment="1">
      <alignment horizontal="left" vertical="center" wrapText="1"/>
    </xf>
    <xf numFmtId="0" fontId="43" fillId="5" borderId="0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center"/>
    </xf>
    <xf numFmtId="0" fontId="33" fillId="5" borderId="21" xfId="0" applyFont="1" applyFill="1" applyBorder="1" applyAlignment="1">
      <alignment horizontal="center"/>
    </xf>
    <xf numFmtId="0" fontId="33" fillId="5" borderId="9" xfId="0" applyFont="1" applyFill="1" applyBorder="1" applyAlignment="1">
      <alignment horizontal="center"/>
    </xf>
    <xf numFmtId="166" fontId="0" fillId="5" borderId="20" xfId="0" applyNumberFormat="1" applyFill="1" applyBorder="1" applyAlignment="1">
      <alignment horizontal="center"/>
    </xf>
    <xf numFmtId="166" fontId="0" fillId="5" borderId="8" xfId="0" applyNumberFormat="1" applyFill="1" applyBorder="1" applyAlignment="1">
      <alignment horizontal="center"/>
    </xf>
    <xf numFmtId="0" fontId="25" fillId="5" borderId="20" xfId="0" applyFont="1" applyFill="1" applyBorder="1" applyAlignment="1">
      <alignment horizontal="center"/>
    </xf>
    <xf numFmtId="0" fontId="25" fillId="5" borderId="8" xfId="0" applyFont="1" applyFill="1" applyBorder="1" applyAlignment="1">
      <alignment horizontal="center"/>
    </xf>
    <xf numFmtId="0" fontId="8" fillId="2" borderId="34" xfId="0" applyFont="1" applyFill="1" applyBorder="1" applyAlignment="1" applyProtection="1">
      <alignment horizontal="center" vertical="top" wrapText="1"/>
    </xf>
    <xf numFmtId="0" fontId="47" fillId="12" borderId="15" xfId="0" applyFont="1" applyFill="1" applyBorder="1" applyAlignment="1" applyProtection="1">
      <alignment horizontal="center" vertical="center" wrapText="1"/>
    </xf>
    <xf numFmtId="0" fontId="47" fillId="12" borderId="25" xfId="0" applyFont="1" applyFill="1" applyBorder="1" applyAlignment="1" applyProtection="1">
      <alignment horizontal="center" vertical="center" wrapText="1"/>
    </xf>
    <xf numFmtId="0" fontId="47" fillId="12" borderId="16" xfId="0" applyFont="1" applyFill="1" applyBorder="1" applyAlignment="1" applyProtection="1">
      <alignment horizontal="center" vertical="center" wrapText="1"/>
    </xf>
    <xf numFmtId="0" fontId="47" fillId="6" borderId="16" xfId="0" applyFont="1" applyFill="1" applyBorder="1" applyAlignment="1" applyProtection="1">
      <alignment horizontal="center" vertical="center" wrapText="1"/>
    </xf>
    <xf numFmtId="0" fontId="47" fillId="6" borderId="15" xfId="0" applyFont="1" applyFill="1" applyBorder="1" applyAlignment="1" applyProtection="1">
      <alignment horizontal="center" vertical="center" wrapText="1"/>
    </xf>
    <xf numFmtId="0" fontId="47" fillId="6" borderId="25" xfId="0" applyFont="1" applyFill="1" applyBorder="1" applyAlignment="1" applyProtection="1">
      <alignment horizontal="center" vertical="center" wrapText="1"/>
    </xf>
    <xf numFmtId="0" fontId="47" fillId="7" borderId="15" xfId="0" applyFont="1" applyFill="1" applyBorder="1" applyAlignment="1" applyProtection="1">
      <alignment horizontal="center" vertical="center" wrapText="1"/>
    </xf>
    <xf numFmtId="0" fontId="47" fillId="7" borderId="16" xfId="0" applyFont="1" applyFill="1" applyBorder="1" applyAlignment="1" applyProtection="1">
      <alignment horizontal="center" vertical="center" wrapText="1"/>
    </xf>
    <xf numFmtId="0" fontId="47" fillId="7" borderId="25" xfId="0" applyFont="1" applyFill="1" applyBorder="1" applyAlignment="1" applyProtection="1">
      <alignment horizontal="center" vertical="center" wrapText="1"/>
    </xf>
    <xf numFmtId="0" fontId="47" fillId="13" borderId="15" xfId="0" applyFont="1" applyFill="1" applyBorder="1" applyAlignment="1" applyProtection="1">
      <alignment horizontal="center" vertical="center" wrapText="1"/>
    </xf>
    <xf numFmtId="0" fontId="47" fillId="13" borderId="25" xfId="0" applyFont="1" applyFill="1" applyBorder="1" applyAlignment="1" applyProtection="1">
      <alignment horizontal="center" vertical="center" wrapText="1"/>
    </xf>
    <xf numFmtId="0" fontId="47" fillId="13" borderId="16" xfId="0" applyFont="1" applyFill="1" applyBorder="1" applyAlignment="1" applyProtection="1">
      <alignment horizontal="center" vertical="center" wrapText="1"/>
    </xf>
    <xf numFmtId="0" fontId="47" fillId="6" borderId="59" xfId="0" applyFont="1" applyFill="1" applyBorder="1" applyAlignment="1">
      <alignment horizontal="center" vertical="center" wrapText="1"/>
    </xf>
    <xf numFmtId="0" fontId="47" fillId="6" borderId="40" xfId="0" applyFont="1" applyFill="1" applyBorder="1" applyAlignment="1">
      <alignment horizontal="center" vertical="center" wrapText="1"/>
    </xf>
    <xf numFmtId="0" fontId="47" fillId="6" borderId="6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14" fillId="6" borderId="62" xfId="0" applyFont="1" applyFill="1" applyBorder="1" applyAlignment="1" applyProtection="1">
      <alignment horizontal="center" vertical="center" wrapText="1"/>
      <protection locked="0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3AC88801-0FE3-4CCC-809F-8D6E2A3E30A1}"/>
  </cellStyles>
  <dxfs count="532"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66"/>
      <color rgb="FFFFFFCC"/>
      <color rgb="FFFF00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$3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fmlaLink="$A$33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21</xdr:row>
          <xdr:rowOff>83820</xdr:rowOff>
        </xdr:from>
        <xdr:to>
          <xdr:col>7</xdr:col>
          <xdr:colOff>182880</xdr:colOff>
          <xdr:row>22</xdr:row>
          <xdr:rowOff>45720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21</xdr:row>
          <xdr:rowOff>68580</xdr:rowOff>
        </xdr:from>
        <xdr:to>
          <xdr:col>8</xdr:col>
          <xdr:colOff>152400</xdr:colOff>
          <xdr:row>22</xdr:row>
          <xdr:rowOff>53340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19</xdr:row>
      <xdr:rowOff>0</xdr:rowOff>
    </xdr:from>
    <xdr:to>
      <xdr:col>8</xdr:col>
      <xdr:colOff>335280</xdr:colOff>
      <xdr:row>24</xdr:row>
      <xdr:rowOff>38101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8620" y="5135880"/>
          <a:ext cx="6598920" cy="1005841"/>
        </a:xfrm>
        <a:prstGeom prst="rect">
          <a:avLst/>
        </a:prstGeom>
        <a:noFill/>
        <a:ln>
          <a:solidFill>
            <a:srgbClr val="0000FF"/>
          </a:solidFill>
        </a:ln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678180</xdr:colOff>
          <xdr:row>21</xdr:row>
          <xdr:rowOff>0</xdr:rowOff>
        </xdr:from>
        <xdr:to>
          <xdr:col>8</xdr:col>
          <xdr:colOff>274320</xdr:colOff>
          <xdr:row>22</xdr:row>
          <xdr:rowOff>121920</xdr:rowOff>
        </xdr:to>
        <xdr:sp macro="" textlink="">
          <xdr:nvSpPr>
            <xdr:cNvPr id="9225" name="Group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243840</xdr:colOff>
          <xdr:row>4</xdr:row>
          <xdr:rowOff>167640</xdr:rowOff>
        </xdr:from>
        <xdr:to>
          <xdr:col>8</xdr:col>
          <xdr:colOff>502920</xdr:colOff>
          <xdr:row>6</xdr:row>
          <xdr:rowOff>30480</xdr:rowOff>
        </xdr:to>
        <xdr:sp macro="" textlink="">
          <xdr:nvSpPr>
            <xdr:cNvPr id="9228" name="Option Button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3rd Edition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</xdr:row>
          <xdr:rowOff>167640</xdr:rowOff>
        </xdr:from>
        <xdr:to>
          <xdr:col>9</xdr:col>
          <xdr:colOff>601980</xdr:colOff>
          <xdr:row>6</xdr:row>
          <xdr:rowOff>30480</xdr:rowOff>
        </xdr:to>
        <xdr:sp macro="" textlink="">
          <xdr:nvSpPr>
            <xdr:cNvPr id="9229" name="Option Button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2nd Edition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243840</xdr:colOff>
      <xdr:row>4</xdr:row>
      <xdr:rowOff>137160</xdr:rowOff>
    </xdr:from>
    <xdr:to>
      <xdr:col>9</xdr:col>
      <xdr:colOff>472440</xdr:colOff>
      <xdr:row>6</xdr:row>
      <xdr:rowOff>60960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64580" y="906780"/>
          <a:ext cx="1691640" cy="3048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A3:J37"/>
  <sheetViews>
    <sheetView showGridLines="0" tabSelected="1" zoomScaleNormal="100" workbookViewId="0"/>
  </sheetViews>
  <sheetFormatPr defaultColWidth="9.109375" defaultRowHeight="13.2" x14ac:dyDescent="0.25"/>
  <cols>
    <col min="1" max="1" width="5.6640625" style="13" customWidth="1"/>
    <col min="2" max="2" width="21.88671875" style="12" customWidth="1"/>
    <col min="3" max="3" width="11.5546875" style="12" customWidth="1"/>
    <col min="4" max="4" width="15.5546875" style="12" customWidth="1"/>
    <col min="5" max="5" width="14.5546875" style="12" customWidth="1"/>
    <col min="6" max="6" width="10.6640625" style="12" customWidth="1"/>
    <col min="7" max="7" width="6.44140625" style="12" customWidth="1"/>
    <col min="8" max="10" width="10.6640625" style="12" customWidth="1"/>
    <col min="11" max="16384" width="9.109375" style="13"/>
  </cols>
  <sheetData>
    <row r="3" spans="1:10" x14ac:dyDescent="0.25">
      <c r="A3" s="298"/>
      <c r="B3" s="298"/>
      <c r="C3" s="298"/>
      <c r="D3" s="298"/>
      <c r="E3" s="298"/>
      <c r="F3" s="298"/>
      <c r="G3" s="298"/>
      <c r="H3" s="298"/>
      <c r="I3" s="298"/>
    </row>
    <row r="4" spans="1:10" ht="21" x14ac:dyDescent="0.4">
      <c r="A4" s="299" t="s">
        <v>416</v>
      </c>
      <c r="B4" s="299"/>
      <c r="C4" s="299"/>
      <c r="D4" s="299"/>
      <c r="E4" s="299"/>
      <c r="F4" s="299"/>
      <c r="G4" s="299"/>
      <c r="H4" s="299"/>
      <c r="I4" s="299"/>
      <c r="J4" s="299"/>
    </row>
    <row r="5" spans="1:10" ht="17.399999999999999" x14ac:dyDescent="0.3">
      <c r="A5" s="300"/>
      <c r="B5" s="300"/>
      <c r="C5" s="300"/>
      <c r="D5" s="300"/>
      <c r="E5" s="300"/>
      <c r="F5" s="300"/>
      <c r="G5" s="300"/>
      <c r="H5" s="300"/>
      <c r="I5" s="300"/>
      <c r="J5" s="300"/>
    </row>
    <row r="6" spans="1:10" ht="12.75" customHeight="1" x14ac:dyDescent="0.3">
      <c r="A6" s="12"/>
      <c r="B6" s="303" t="s">
        <v>602</v>
      </c>
      <c r="C6" s="303"/>
      <c r="D6" s="303"/>
      <c r="E6" s="303"/>
      <c r="F6" s="303"/>
      <c r="G6" s="303"/>
      <c r="H6" s="303"/>
      <c r="I6" s="283"/>
    </row>
    <row r="7" spans="1:10" ht="12.75" customHeight="1" x14ac:dyDescent="0.3">
      <c r="A7" s="12"/>
      <c r="B7" s="14"/>
      <c r="C7" s="14"/>
      <c r="D7" s="14"/>
      <c r="E7" s="14"/>
      <c r="F7" s="14"/>
      <c r="G7" s="14"/>
      <c r="H7" s="14"/>
      <c r="I7" s="14"/>
    </row>
    <row r="8" spans="1:10" s="18" customFormat="1" ht="22.8" x14ac:dyDescent="0.4">
      <c r="A8" s="15"/>
      <c r="B8" s="16" t="s">
        <v>76</v>
      </c>
      <c r="C8" s="302"/>
      <c r="D8" s="302"/>
      <c r="E8" s="302"/>
      <c r="F8" s="302"/>
      <c r="G8" s="302"/>
      <c r="H8" s="302"/>
      <c r="I8" s="17"/>
      <c r="J8" s="15"/>
    </row>
    <row r="9" spans="1:10" s="18" customFormat="1" ht="23.25" customHeight="1" x14ac:dyDescent="0.4">
      <c r="A9" s="15"/>
      <c r="B9" s="16" t="s">
        <v>77</v>
      </c>
      <c r="C9" s="301"/>
      <c r="D9" s="301"/>
      <c r="E9" s="301"/>
      <c r="F9" s="301"/>
      <c r="G9" s="301"/>
      <c r="H9" s="301"/>
      <c r="I9" s="17"/>
      <c r="J9" s="15"/>
    </row>
    <row r="10" spans="1:10" x14ac:dyDescent="0.25">
      <c r="A10" s="12"/>
      <c r="B10" s="17"/>
      <c r="C10" s="304"/>
      <c r="D10" s="304"/>
      <c r="E10" s="304"/>
      <c r="F10" s="304"/>
      <c r="G10" s="304"/>
      <c r="H10" s="304"/>
      <c r="I10" s="17"/>
    </row>
    <row r="11" spans="1:10" ht="23.25" customHeight="1" x14ac:dyDescent="0.25">
      <c r="A11" s="12"/>
      <c r="B11" s="16" t="s">
        <v>78</v>
      </c>
      <c r="C11" s="301"/>
      <c r="D11" s="301"/>
      <c r="E11" s="301"/>
      <c r="F11" s="301"/>
      <c r="G11" s="301"/>
      <c r="H11" s="301"/>
      <c r="I11" s="17"/>
    </row>
    <row r="12" spans="1:10" ht="23.25" customHeight="1" x14ac:dyDescent="0.25">
      <c r="A12" s="12"/>
      <c r="B12" s="17"/>
      <c r="C12" s="301"/>
      <c r="D12" s="301"/>
      <c r="E12" s="301"/>
      <c r="F12" s="301"/>
      <c r="G12" s="301"/>
      <c r="H12" s="301"/>
      <c r="I12" s="17"/>
    </row>
    <row r="13" spans="1:10" ht="23.25" customHeight="1" x14ac:dyDescent="0.25">
      <c r="A13" s="12"/>
      <c r="B13" s="19"/>
      <c r="C13" s="301"/>
      <c r="D13" s="301"/>
      <c r="E13" s="301"/>
      <c r="F13" s="301"/>
      <c r="G13" s="301"/>
      <c r="H13" s="301"/>
      <c r="I13" s="17"/>
    </row>
    <row r="14" spans="1:10" x14ac:dyDescent="0.25">
      <c r="A14" s="12"/>
      <c r="B14" s="17"/>
      <c r="C14" s="304"/>
      <c r="D14" s="304"/>
      <c r="E14" s="311" t="s">
        <v>79</v>
      </c>
      <c r="F14" s="304"/>
      <c r="G14" s="304"/>
      <c r="H14" s="305"/>
      <c r="I14" s="298"/>
    </row>
    <row r="15" spans="1:10" ht="20.100000000000001" customHeight="1" x14ac:dyDescent="0.25">
      <c r="A15" s="12"/>
      <c r="B15" s="16" t="s">
        <v>80</v>
      </c>
      <c r="C15" s="301"/>
      <c r="D15" s="301"/>
      <c r="E15" s="298"/>
      <c r="F15" s="301"/>
      <c r="G15" s="301"/>
      <c r="H15" s="298"/>
      <c r="I15" s="298"/>
      <c r="J15" s="13"/>
    </row>
    <row r="16" spans="1:10" ht="20.100000000000001" customHeight="1" x14ac:dyDescent="0.25">
      <c r="A16" s="12"/>
      <c r="B16" s="16"/>
      <c r="C16" s="308"/>
      <c r="D16" s="304"/>
      <c r="E16" s="304"/>
      <c r="F16" s="304"/>
      <c r="G16" s="304"/>
      <c r="H16" s="304"/>
      <c r="I16" s="20"/>
      <c r="J16" s="13"/>
    </row>
    <row r="17" spans="1:10" ht="24.75" customHeight="1" x14ac:dyDescent="0.25">
      <c r="A17" s="12"/>
      <c r="B17" s="16" t="s">
        <v>81</v>
      </c>
      <c r="C17" s="301"/>
      <c r="D17" s="301"/>
      <c r="E17" s="301"/>
      <c r="F17" s="301"/>
      <c r="G17" s="301"/>
      <c r="H17" s="301"/>
      <c r="I17" s="17"/>
      <c r="J17" s="13"/>
    </row>
    <row r="18" spans="1:10" ht="24.75" customHeight="1" x14ac:dyDescent="0.25">
      <c r="A18" s="12"/>
      <c r="B18" s="16"/>
      <c r="C18" s="21"/>
      <c r="D18" s="21"/>
      <c r="E18" s="21"/>
      <c r="F18" s="21"/>
      <c r="G18" s="21"/>
      <c r="H18" s="21"/>
      <c r="I18" s="21"/>
      <c r="J18" s="13"/>
    </row>
    <row r="19" spans="1:10" x14ac:dyDescent="0.25">
      <c r="A19" s="12"/>
      <c r="B19" s="22"/>
      <c r="C19" s="23"/>
      <c r="D19" s="24"/>
      <c r="E19" s="25"/>
      <c r="F19" s="24"/>
      <c r="G19" s="26"/>
      <c r="H19" s="24"/>
      <c r="I19" s="24"/>
      <c r="J19" s="13"/>
    </row>
    <row r="20" spans="1:10" x14ac:dyDescent="0.25">
      <c r="A20" s="27"/>
      <c r="B20" s="309"/>
      <c r="C20" s="310"/>
      <c r="D20" s="310"/>
      <c r="E20" s="310"/>
      <c r="F20" s="310"/>
      <c r="G20" s="17"/>
      <c r="H20" s="17"/>
      <c r="I20" s="17"/>
      <c r="J20" s="13"/>
    </row>
    <row r="21" spans="1:10" ht="18.75" customHeight="1" x14ac:dyDescent="0.25">
      <c r="A21" s="27"/>
      <c r="B21" s="306" t="s">
        <v>601</v>
      </c>
      <c r="C21" s="306"/>
      <c r="D21" s="306"/>
      <c r="E21" s="306"/>
      <c r="F21" s="306"/>
      <c r="G21" s="78"/>
      <c r="H21" s="78"/>
      <c r="I21" s="17"/>
      <c r="J21" s="13"/>
    </row>
    <row r="22" spans="1:10" ht="18.75" customHeight="1" x14ac:dyDescent="0.25">
      <c r="A22" s="27"/>
      <c r="B22" s="306"/>
      <c r="C22" s="306"/>
      <c r="D22" s="306"/>
      <c r="E22" s="306"/>
      <c r="F22" s="306"/>
      <c r="G22" s="78"/>
      <c r="H22" s="78"/>
      <c r="I22" s="17"/>
      <c r="J22" s="13"/>
    </row>
    <row r="23" spans="1:10" ht="12.75" customHeight="1" x14ac:dyDescent="0.25">
      <c r="A23" s="27"/>
      <c r="B23" s="306"/>
      <c r="C23" s="306"/>
      <c r="D23" s="306"/>
      <c r="E23" s="306"/>
      <c r="F23" s="306"/>
      <c r="G23" s="78"/>
      <c r="H23" s="78"/>
      <c r="I23" s="17"/>
      <c r="J23" s="13"/>
    </row>
    <row r="24" spans="1:10" x14ac:dyDescent="0.25">
      <c r="A24" s="27"/>
      <c r="B24" s="306"/>
      <c r="C24" s="306"/>
      <c r="D24" s="306"/>
      <c r="E24" s="306"/>
      <c r="F24" s="306"/>
      <c r="G24" s="17"/>
      <c r="H24" s="17"/>
      <c r="I24" s="17"/>
      <c r="J24" s="13"/>
    </row>
    <row r="25" spans="1:10" x14ac:dyDescent="0.25">
      <c r="A25" s="27"/>
      <c r="C25" s="30"/>
      <c r="D25" s="29"/>
      <c r="E25" s="28"/>
      <c r="F25" s="28"/>
      <c r="G25" s="17"/>
      <c r="H25" s="17"/>
      <c r="I25" s="17"/>
      <c r="J25" s="13"/>
    </row>
    <row r="26" spans="1:10" x14ac:dyDescent="0.25">
      <c r="A26" s="27"/>
      <c r="C26" s="30"/>
      <c r="D26" s="29"/>
      <c r="E26" s="28"/>
      <c r="F26" s="28"/>
      <c r="G26" s="17"/>
      <c r="H26" s="17"/>
      <c r="I26" s="17"/>
      <c r="J26" s="13"/>
    </row>
    <row r="27" spans="1:10" ht="15" customHeight="1" x14ac:dyDescent="0.25">
      <c r="A27" s="27"/>
      <c r="B27" s="307" t="s">
        <v>219</v>
      </c>
      <c r="C27" s="307"/>
      <c r="D27" s="307"/>
      <c r="E27" s="307"/>
      <c r="F27" s="307"/>
      <c r="G27" s="307"/>
      <c r="H27" s="307"/>
      <c r="I27" s="17"/>
      <c r="J27" s="13"/>
    </row>
    <row r="28" spans="1:10" ht="12.75" customHeight="1" x14ac:dyDescent="0.25">
      <c r="A28" s="27"/>
      <c r="B28" s="307"/>
      <c r="C28" s="307"/>
      <c r="D28" s="307"/>
      <c r="E28" s="307"/>
      <c r="F28" s="307"/>
      <c r="G28" s="307"/>
      <c r="H28" s="307"/>
      <c r="I28" s="17"/>
      <c r="J28" s="13"/>
    </row>
    <row r="29" spans="1:10" ht="12.75" customHeight="1" x14ac:dyDescent="0.3">
      <c r="A29" s="12"/>
      <c r="B29" s="80"/>
      <c r="C29" s="80"/>
      <c r="D29" s="80"/>
      <c r="E29" s="80"/>
      <c r="F29" s="80"/>
      <c r="G29" s="80"/>
      <c r="H29" s="80"/>
      <c r="I29" s="17"/>
      <c r="J29" s="13"/>
    </row>
    <row r="30" spans="1:10" ht="12.75" customHeight="1" x14ac:dyDescent="0.3">
      <c r="B30" s="80"/>
      <c r="C30" s="80"/>
      <c r="D30" s="80"/>
      <c r="E30" s="80"/>
      <c r="F30" s="80"/>
      <c r="G30" s="80"/>
      <c r="H30" s="80"/>
      <c r="I30" s="17"/>
      <c r="J30" s="13"/>
    </row>
    <row r="31" spans="1:10" x14ac:dyDescent="0.25">
      <c r="A31" s="280"/>
      <c r="B31" s="281"/>
      <c r="C31" s="17"/>
      <c r="D31" s="17"/>
      <c r="E31" s="17"/>
      <c r="F31" s="17"/>
      <c r="G31" s="17"/>
      <c r="H31" s="17"/>
      <c r="I31" s="17"/>
      <c r="J31" s="13"/>
    </row>
    <row r="32" spans="1:10" hidden="1" x14ac:dyDescent="0.25">
      <c r="A32" s="280">
        <v>2</v>
      </c>
      <c r="B32" s="280"/>
    </row>
    <row r="33" spans="1:2" hidden="1" x14ac:dyDescent="0.25">
      <c r="A33" s="282">
        <v>1</v>
      </c>
      <c r="B33" s="280"/>
    </row>
    <row r="34" spans="1:2" x14ac:dyDescent="0.25">
      <c r="A34" s="282"/>
      <c r="B34" s="280"/>
    </row>
    <row r="35" spans="1:2" x14ac:dyDescent="0.25">
      <c r="A35" s="282"/>
      <c r="B35" s="280"/>
    </row>
    <row r="36" spans="1:2" x14ac:dyDescent="0.25">
      <c r="A36" s="282"/>
      <c r="B36" s="280"/>
    </row>
    <row r="37" spans="1:2" x14ac:dyDescent="0.25">
      <c r="A37" s="282"/>
      <c r="B37" s="280"/>
    </row>
  </sheetData>
  <mergeCells count="17">
    <mergeCell ref="F14:G15"/>
    <mergeCell ref="H14:I15"/>
    <mergeCell ref="C10:H11"/>
    <mergeCell ref="B21:F24"/>
    <mergeCell ref="B27:H28"/>
    <mergeCell ref="C16:H17"/>
    <mergeCell ref="B20:F20"/>
    <mergeCell ref="C12:H12"/>
    <mergeCell ref="C13:H13"/>
    <mergeCell ref="C14:D15"/>
    <mergeCell ref="E14:E15"/>
    <mergeCell ref="A3:I3"/>
    <mergeCell ref="A4:J4"/>
    <mergeCell ref="A5:J5"/>
    <mergeCell ref="C9:H9"/>
    <mergeCell ref="C8:H8"/>
    <mergeCell ref="B6:H6"/>
  </mergeCells>
  <printOptions horizontalCentered="1"/>
  <pageMargins left="0.5" right="0.5" top="0.5" bottom="0.75" header="0.5" footer="0.5"/>
  <pageSetup orientation="landscape" r:id="rId1"/>
  <headerFooter scaleWithDoc="0"/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Option Button 1">
              <controlPr defaultSize="0" autoFill="0" autoLine="0" autoPict="0">
                <anchor moveWithCells="1">
                  <from>
                    <xdr:col>6</xdr:col>
                    <xdr:colOff>160020</xdr:colOff>
                    <xdr:row>21</xdr:row>
                    <xdr:rowOff>83820</xdr:rowOff>
                  </from>
                  <to>
                    <xdr:col>7</xdr:col>
                    <xdr:colOff>182880</xdr:colOff>
                    <xdr:row>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Option Button 2">
              <controlPr defaultSize="0" autoFill="0" autoLine="0" autoPict="0">
                <anchor moveWithCells="1">
                  <from>
                    <xdr:col>7</xdr:col>
                    <xdr:colOff>312420</xdr:colOff>
                    <xdr:row>21</xdr:row>
                    <xdr:rowOff>68580</xdr:rowOff>
                  </from>
                  <to>
                    <xdr:col>8</xdr:col>
                    <xdr:colOff>152400</xdr:colOff>
                    <xdr:row>22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7" name="Group Box 9">
              <controlPr defaultSize="0" autoFill="0" autoPict="0">
                <anchor moveWithCells="1">
                  <from>
                    <xdr:col>5</xdr:col>
                    <xdr:colOff>678180</xdr:colOff>
                    <xdr:row>21</xdr:row>
                    <xdr:rowOff>0</xdr:rowOff>
                  </from>
                  <to>
                    <xdr:col>8</xdr:col>
                    <xdr:colOff>274320</xdr:colOff>
                    <xdr:row>22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8" name="Option Button 12">
              <controlPr defaultSize="0" autoFill="0" autoLine="0" autoPict="0">
                <anchor moveWithCells="1">
                  <from>
                    <xdr:col>7</xdr:col>
                    <xdr:colOff>243840</xdr:colOff>
                    <xdr:row>4</xdr:row>
                    <xdr:rowOff>167640</xdr:rowOff>
                  </from>
                  <to>
                    <xdr:col>8</xdr:col>
                    <xdr:colOff>502920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9" name="Option Button 13">
              <controlPr defaultSize="0" autoFill="0" autoLine="0" autoPict="0">
                <anchor moveWithCells="1">
                  <from>
                    <xdr:col>8</xdr:col>
                    <xdr:colOff>342900</xdr:colOff>
                    <xdr:row>4</xdr:row>
                    <xdr:rowOff>167640</xdr:rowOff>
                  </from>
                  <to>
                    <xdr:col>9</xdr:col>
                    <xdr:colOff>601980</xdr:colOff>
                    <xdr:row>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L195"/>
  <sheetViews>
    <sheetView workbookViewId="0">
      <selection activeCell="B86" sqref="B86:E88"/>
    </sheetView>
  </sheetViews>
  <sheetFormatPr defaultRowHeight="13.2" x14ac:dyDescent="0.25"/>
  <cols>
    <col min="1" max="5" width="7.44140625" customWidth="1"/>
    <col min="6" max="6" width="8" customWidth="1"/>
    <col min="7" max="7" width="9.5546875" customWidth="1"/>
    <col min="8" max="8" width="8.44140625" bestFit="1" customWidth="1"/>
    <col min="9" max="10" width="7.44140625" customWidth="1"/>
    <col min="11" max="11" width="2.109375" customWidth="1"/>
    <col min="12" max="12" width="2.33203125" customWidth="1"/>
  </cols>
  <sheetData>
    <row r="1" spans="1:12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2" ht="17.399999999999999" x14ac:dyDescent="0.3">
      <c r="A2" s="335" t="s">
        <v>417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7"/>
    </row>
    <row r="3" spans="1:12" x14ac:dyDescent="0.25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</row>
    <row r="4" spans="1:12" x14ac:dyDescent="0.25">
      <c r="A4" s="48" t="s">
        <v>208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2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12" x14ac:dyDescent="0.25">
      <c r="A6" s="45" t="s">
        <v>86</v>
      </c>
      <c r="B6" s="46"/>
      <c r="C6" s="46"/>
      <c r="D6" s="46"/>
      <c r="E6" s="338">
        <f>SUM(Facility_Information!$P$6:$P$501,Facility_Information!$Q$6:$Q$501)</f>
        <v>0</v>
      </c>
      <c r="F6" s="339"/>
      <c r="G6" s="46"/>
      <c r="H6" s="46"/>
      <c r="I6" s="46"/>
      <c r="J6" s="46"/>
      <c r="K6" s="46"/>
      <c r="L6" s="47"/>
    </row>
    <row r="7" spans="1:12" ht="5.25" customHeight="1" x14ac:dyDescent="0.25">
      <c r="A7" s="45"/>
      <c r="B7" s="46"/>
      <c r="C7" s="46"/>
      <c r="D7" s="46"/>
      <c r="E7" s="32"/>
      <c r="F7" s="32"/>
      <c r="G7" s="46"/>
      <c r="H7" s="46"/>
      <c r="I7" s="46"/>
      <c r="J7" s="46"/>
      <c r="K7" s="46"/>
      <c r="L7" s="47"/>
    </row>
    <row r="8" spans="1:12" x14ac:dyDescent="0.25">
      <c r="A8" s="45" t="s">
        <v>87</v>
      </c>
      <c r="B8" s="46"/>
      <c r="C8" s="46"/>
      <c r="D8" s="46"/>
      <c r="E8" s="338">
        <f>SUM(Facility_Information!$R$6:$R$501)</f>
        <v>0</v>
      </c>
      <c r="F8" s="339"/>
      <c r="G8" s="46"/>
      <c r="H8" s="46"/>
      <c r="I8" s="46"/>
      <c r="J8" s="46"/>
      <c r="K8" s="46"/>
      <c r="L8" s="47"/>
    </row>
    <row r="9" spans="1:12" ht="5.25" customHeight="1" x14ac:dyDescent="0.25">
      <c r="A9" s="45"/>
      <c r="B9" s="46"/>
      <c r="C9" s="46"/>
      <c r="D9" s="46"/>
      <c r="E9" s="32"/>
      <c r="F9" s="32"/>
      <c r="G9" s="46"/>
      <c r="H9" s="46"/>
      <c r="I9" s="46"/>
      <c r="J9" s="46"/>
      <c r="K9" s="46"/>
      <c r="L9" s="47"/>
    </row>
    <row r="10" spans="1:12" x14ac:dyDescent="0.25">
      <c r="A10" s="49" t="s">
        <v>102</v>
      </c>
      <c r="B10" s="46"/>
      <c r="C10" s="46"/>
      <c r="D10" s="46"/>
      <c r="E10" s="312">
        <f>COUNTA(Facility_Information!$B$6:$B$501)</f>
        <v>0</v>
      </c>
      <c r="F10" s="313"/>
      <c r="G10" s="46"/>
      <c r="H10" s="46"/>
      <c r="I10" s="46"/>
      <c r="J10" s="46"/>
      <c r="K10" s="46"/>
      <c r="L10" s="47"/>
    </row>
    <row r="11" spans="1:12" ht="3.6" customHeight="1" x14ac:dyDescent="0.25">
      <c r="A11" s="45"/>
      <c r="B11" s="46"/>
      <c r="C11" s="46"/>
      <c r="D11" s="46"/>
      <c r="E11" s="31"/>
      <c r="F11" s="31"/>
      <c r="G11" s="46"/>
      <c r="H11" s="46"/>
      <c r="I11" s="46"/>
      <c r="J11" s="46"/>
      <c r="K11" s="46"/>
      <c r="L11" s="47"/>
    </row>
    <row r="12" spans="1:12" x14ac:dyDescent="0.25">
      <c r="A12" s="45"/>
      <c r="B12" s="50" t="s">
        <v>203</v>
      </c>
      <c r="C12" s="46"/>
      <c r="D12" s="46"/>
      <c r="E12" s="46"/>
      <c r="F12" s="46"/>
      <c r="G12" s="312">
        <f>COUNTIF(Facility_Information!$O$6:$O$501,"Petrochemical")</f>
        <v>0</v>
      </c>
      <c r="H12" s="313"/>
      <c r="I12" s="46"/>
      <c r="J12" s="46"/>
      <c r="K12" s="46"/>
      <c r="L12" s="47"/>
    </row>
    <row r="13" spans="1:12" x14ac:dyDescent="0.25">
      <c r="A13" s="45"/>
      <c r="B13" s="46"/>
      <c r="C13" s="46"/>
      <c r="D13" s="46"/>
      <c r="E13" s="46"/>
      <c r="F13" s="46"/>
      <c r="G13" s="33"/>
      <c r="H13" s="34"/>
      <c r="I13" s="46"/>
      <c r="J13" s="46"/>
      <c r="K13" s="46"/>
      <c r="L13" s="47"/>
    </row>
    <row r="14" spans="1:12" x14ac:dyDescent="0.25">
      <c r="A14" s="45"/>
      <c r="B14" s="46"/>
      <c r="C14" s="46" t="s">
        <v>115</v>
      </c>
      <c r="D14" s="46"/>
      <c r="E14" s="46"/>
      <c r="F14" s="46"/>
      <c r="G14" s="46"/>
      <c r="H14" s="314">
        <f>IFERROR((COUNTIFS(Facility_Information!$O$6:$O$501,"Petrochemical",Facility_Information!$W$6:$W$501,"&gt;0")),0)</f>
        <v>0</v>
      </c>
      <c r="I14" s="315"/>
      <c r="J14" s="46"/>
      <c r="K14" s="46"/>
      <c r="L14" s="47"/>
    </row>
    <row r="15" spans="1:12" ht="3.75" customHeight="1" x14ac:dyDescent="0.25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7"/>
    </row>
    <row r="16" spans="1:12" x14ac:dyDescent="0.25">
      <c r="A16" s="45"/>
      <c r="B16" s="46"/>
      <c r="C16" s="46" t="s">
        <v>116</v>
      </c>
      <c r="D16" s="46"/>
      <c r="E16" s="46"/>
      <c r="F16" s="46"/>
      <c r="G16" s="46"/>
      <c r="H16" s="316">
        <f>IFERROR((COUNTIFS(Facility_Information!$O$6:$O$501,"Petrochemical",Facility_Information!$X$6:$X$501,"&gt;0")),0)</f>
        <v>0</v>
      </c>
      <c r="I16" s="317"/>
      <c r="J16" s="46"/>
      <c r="K16" s="46"/>
      <c r="L16" s="47"/>
    </row>
    <row r="17" spans="1:12" ht="6.75" customHeight="1" x14ac:dyDescent="0.2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7"/>
    </row>
    <row r="18" spans="1:12" x14ac:dyDescent="0.25">
      <c r="A18" s="45"/>
      <c r="B18" s="46"/>
      <c r="C18" s="46" t="s">
        <v>117</v>
      </c>
      <c r="D18" s="46"/>
      <c r="E18" s="46"/>
      <c r="F18" s="46"/>
      <c r="G18" s="46"/>
      <c r="H18" s="316">
        <f>SUMIF(Facility_Information!$O$6:$O$501,"Petrochemical",Facility_Information!$Y$6:$Y$501)</f>
        <v>0</v>
      </c>
      <c r="I18" s="317"/>
      <c r="J18" s="46"/>
      <c r="K18" s="46"/>
      <c r="L18" s="47"/>
    </row>
    <row r="19" spans="1:12" ht="6.7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7"/>
    </row>
    <row r="20" spans="1:12" x14ac:dyDescent="0.25">
      <c r="A20" s="45"/>
      <c r="B20" s="50" t="s">
        <v>103</v>
      </c>
      <c r="C20" s="46"/>
      <c r="D20" s="46"/>
      <c r="E20" s="46"/>
      <c r="F20" s="46"/>
      <c r="G20" s="312">
        <f>COUNTIF(Facility_Information!$O$6:$O$501,"refining")</f>
        <v>0</v>
      </c>
      <c r="H20" s="313"/>
      <c r="I20" s="46"/>
      <c r="J20" s="46"/>
      <c r="K20" s="46"/>
      <c r="L20" s="47"/>
    </row>
    <row r="21" spans="1:12" x14ac:dyDescent="0.25">
      <c r="A21" s="45"/>
      <c r="B21" s="46"/>
      <c r="C21" s="46"/>
      <c r="D21" s="46"/>
      <c r="E21" s="46"/>
      <c r="F21" s="46"/>
      <c r="G21" s="33"/>
      <c r="H21" s="34"/>
      <c r="I21" s="46"/>
      <c r="J21" s="46"/>
      <c r="K21" s="46"/>
      <c r="L21" s="47"/>
    </row>
    <row r="22" spans="1:12" x14ac:dyDescent="0.25">
      <c r="A22" s="45"/>
      <c r="B22" s="46"/>
      <c r="C22" s="46" t="s">
        <v>118</v>
      </c>
      <c r="D22" s="46"/>
      <c r="E22" s="46"/>
      <c r="F22" s="46"/>
      <c r="G22" s="46"/>
      <c r="H22" s="314">
        <f>IFERROR((COUNTIFS(Facility_Information!$O$6:$O$501,"refining",Facility_Information!$W$6:$W$501,"&gt;0")),0)</f>
        <v>0</v>
      </c>
      <c r="I22" s="315"/>
      <c r="J22" s="46"/>
      <c r="K22" s="46"/>
      <c r="L22" s="47"/>
    </row>
    <row r="23" spans="1:12" ht="4.5" customHeight="1" x14ac:dyDescent="0.25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7"/>
    </row>
    <row r="24" spans="1:12" x14ac:dyDescent="0.25">
      <c r="A24" s="45"/>
      <c r="B24" s="46"/>
      <c r="C24" s="46" t="s">
        <v>119</v>
      </c>
      <c r="D24" s="46"/>
      <c r="E24" s="46"/>
      <c r="F24" s="46"/>
      <c r="G24" s="46"/>
      <c r="H24" s="314">
        <f>IFERROR((COUNTIFS(Facility_Information!$O$6:$O$501,"refining",Facility_Information!$X$6:$X$501,"&gt;0")),0)</f>
        <v>0</v>
      </c>
      <c r="I24" s="315"/>
      <c r="J24" s="46"/>
      <c r="K24" s="46"/>
      <c r="L24" s="47"/>
    </row>
    <row r="25" spans="1:12" ht="4.5" customHeight="1" x14ac:dyDescent="0.2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7"/>
    </row>
    <row r="26" spans="1:12" x14ac:dyDescent="0.25">
      <c r="A26" s="45"/>
      <c r="B26" s="46"/>
      <c r="C26" s="46" t="s">
        <v>120</v>
      </c>
      <c r="D26" s="46"/>
      <c r="E26" s="46"/>
      <c r="F26" s="46"/>
      <c r="G26" s="46"/>
      <c r="H26" s="316">
        <f>SUMIF(Facility_Information!$O$6:$O$501,"Refining",Facility_Information!$Y$6:$Y$501)</f>
        <v>0</v>
      </c>
      <c r="I26" s="317"/>
      <c r="J26" s="46"/>
      <c r="K26" s="46"/>
      <c r="L26" s="47"/>
    </row>
    <row r="27" spans="1:12" ht="4.5" customHeight="1" x14ac:dyDescent="0.2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7"/>
    </row>
    <row r="28" spans="1:12" x14ac:dyDescent="0.25">
      <c r="A28" s="45"/>
      <c r="B28" s="50" t="s">
        <v>572</v>
      </c>
      <c r="C28" s="46"/>
      <c r="D28" s="46"/>
      <c r="E28" s="46"/>
      <c r="F28" s="46"/>
      <c r="G28" s="312">
        <f>COUNTIF(Facility_Information!$O$6:$O$501,"General Chemical")</f>
        <v>0</v>
      </c>
      <c r="H28" s="313"/>
      <c r="I28" s="46"/>
      <c r="J28" s="46"/>
      <c r="K28" s="46"/>
      <c r="L28" s="47"/>
    </row>
    <row r="29" spans="1:12" x14ac:dyDescent="0.25">
      <c r="A29" s="45"/>
      <c r="B29" s="46"/>
      <c r="C29" s="46"/>
      <c r="D29" s="46"/>
      <c r="E29" s="46"/>
      <c r="F29" s="46"/>
      <c r="G29" s="33"/>
      <c r="H29" s="34"/>
      <c r="I29" s="46"/>
      <c r="J29" s="46"/>
      <c r="K29" s="46"/>
      <c r="L29" s="47"/>
    </row>
    <row r="30" spans="1:12" x14ac:dyDescent="0.25">
      <c r="A30" s="45"/>
      <c r="B30" s="46"/>
      <c r="C30" s="46" t="s">
        <v>573</v>
      </c>
      <c r="D30" s="46"/>
      <c r="E30" s="46"/>
      <c r="F30" s="46"/>
      <c r="G30" s="46"/>
      <c r="H30" s="314">
        <f>IFERROR((COUNTIFS(Facility_Information!$O$6:$O$501,"General Chemical",Facility_Information!$W$6:$W$501,"&gt;0")),0)</f>
        <v>0</v>
      </c>
      <c r="I30" s="315"/>
      <c r="J30" s="46"/>
      <c r="K30" s="46"/>
      <c r="L30" s="47"/>
    </row>
    <row r="31" spans="1:12" ht="3.75" customHeight="1" x14ac:dyDescent="0.2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7"/>
    </row>
    <row r="32" spans="1:12" x14ac:dyDescent="0.25">
      <c r="A32" s="45"/>
      <c r="B32" s="46"/>
      <c r="C32" s="46" t="s">
        <v>574</v>
      </c>
      <c r="D32" s="46"/>
      <c r="E32" s="46"/>
      <c r="F32" s="46"/>
      <c r="G32" s="46"/>
      <c r="H32" s="316">
        <f>IFERROR((COUNTIFS(Facility_Information!$O$6:$O$501,"General Chemical",Facility_Information!$X$6:$X$501,"&gt;0")),0)</f>
        <v>0</v>
      </c>
      <c r="I32" s="317"/>
      <c r="J32" s="46"/>
      <c r="K32" s="46"/>
      <c r="L32" s="47"/>
    </row>
    <row r="33" spans="1:12" ht="6.75" customHeight="1" x14ac:dyDescent="0.2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7"/>
    </row>
    <row r="34" spans="1:12" x14ac:dyDescent="0.25">
      <c r="A34" s="45"/>
      <c r="B34" s="46"/>
      <c r="C34" s="46" t="s">
        <v>575</v>
      </c>
      <c r="D34" s="46"/>
      <c r="E34" s="46"/>
      <c r="F34" s="46"/>
      <c r="G34" s="46"/>
      <c r="H34" s="316">
        <f>SUMIF(Facility_Information!$O$6:$O$501,"General Chemical",Facility_Information!$Y$6:$Y$501)</f>
        <v>0</v>
      </c>
      <c r="I34" s="317"/>
      <c r="J34" s="46"/>
      <c r="K34" s="46"/>
      <c r="L34" s="47"/>
    </row>
    <row r="35" spans="1:12" ht="6.75" customHeight="1" x14ac:dyDescent="0.2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7"/>
    </row>
    <row r="36" spans="1:12" x14ac:dyDescent="0.25">
      <c r="A36" s="45"/>
      <c r="B36" s="46"/>
      <c r="C36" s="46"/>
      <c r="D36" s="46"/>
      <c r="E36" s="46"/>
      <c r="F36" s="46"/>
      <c r="G36" s="35" t="s">
        <v>111</v>
      </c>
      <c r="H36" s="35"/>
      <c r="I36" s="46"/>
      <c r="J36" s="46"/>
      <c r="K36" s="46"/>
      <c r="L36" s="47"/>
    </row>
    <row r="37" spans="1:12" x14ac:dyDescent="0.25">
      <c r="A37" s="49" t="s">
        <v>104</v>
      </c>
      <c r="B37" s="46"/>
      <c r="C37" s="46"/>
      <c r="D37" s="46"/>
      <c r="E37" s="312">
        <f>COUNTA(Event_and_Consequence!$B$6:$B$501)</f>
        <v>0</v>
      </c>
      <c r="F37" s="313"/>
      <c r="G37" s="340" t="str">
        <f>IF(E37-H39-H43=0,"-","Please Review")</f>
        <v>-</v>
      </c>
      <c r="H37" s="341"/>
      <c r="I37" s="46"/>
      <c r="J37" s="46"/>
      <c r="K37" s="46"/>
      <c r="L37" s="47"/>
    </row>
    <row r="38" spans="1:12" ht="3.75" customHeight="1" x14ac:dyDescent="0.25">
      <c r="A38" s="49"/>
      <c r="B38" s="46"/>
      <c r="C38" s="46"/>
      <c r="D38" s="46"/>
      <c r="E38" s="33"/>
      <c r="F38" s="33"/>
      <c r="G38" s="46"/>
      <c r="H38" s="46"/>
      <c r="I38" s="46"/>
      <c r="J38" s="46"/>
      <c r="K38" s="46"/>
      <c r="L38" s="47"/>
    </row>
    <row r="39" spans="1:12" x14ac:dyDescent="0.25">
      <c r="A39" s="45"/>
      <c r="B39" s="46" t="s">
        <v>91</v>
      </c>
      <c r="C39" s="46"/>
      <c r="D39" s="46"/>
      <c r="E39" s="46"/>
      <c r="F39" s="46"/>
      <c r="G39" s="46"/>
      <c r="H39" s="312">
        <f>COUNTIF(Event_and_Consequence!$DG$6:$DG$501,"Tier 1")</f>
        <v>0</v>
      </c>
      <c r="I39" s="313"/>
      <c r="J39" s="46"/>
      <c r="K39" s="46"/>
      <c r="L39" s="47"/>
    </row>
    <row r="40" spans="1:12" ht="3.75" customHeight="1" x14ac:dyDescent="0.25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7"/>
    </row>
    <row r="41" spans="1:12" x14ac:dyDescent="0.25">
      <c r="A41" s="45"/>
      <c r="B41" s="46"/>
      <c r="C41" s="46" t="s">
        <v>90</v>
      </c>
      <c r="D41" s="46"/>
      <c r="E41" s="46"/>
      <c r="F41" s="46"/>
      <c r="G41" s="46"/>
      <c r="H41" s="312">
        <f>COUNTIFS(Event_and_Consequence!$DG$6:$DG$501,"Tier 1",Event_and_Consequence!$DG$6:$DG$501,"&gt;0")</f>
        <v>0</v>
      </c>
      <c r="I41" s="313"/>
      <c r="J41" s="51"/>
      <c r="K41" s="46"/>
      <c r="L41" s="47"/>
    </row>
    <row r="42" spans="1:12" ht="3.75" customHeight="1" x14ac:dyDescent="0.25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7"/>
    </row>
    <row r="43" spans="1:12" x14ac:dyDescent="0.25">
      <c r="A43" s="45"/>
      <c r="B43" s="46" t="s">
        <v>92</v>
      </c>
      <c r="C43" s="46"/>
      <c r="D43" s="46"/>
      <c r="E43" s="46"/>
      <c r="F43" s="46"/>
      <c r="G43" s="46"/>
      <c r="H43" s="312">
        <f>COUNTIF(Event_and_Consequence!$DG$6:$DG$501,"Tier 2")</f>
        <v>0</v>
      </c>
      <c r="I43" s="313"/>
      <c r="J43" s="46"/>
      <c r="K43" s="46"/>
      <c r="L43" s="47"/>
    </row>
    <row r="44" spans="1:12" x14ac:dyDescent="0.25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7"/>
    </row>
    <row r="45" spans="1:12" x14ac:dyDescent="0.25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7"/>
    </row>
    <row r="46" spans="1:12" x14ac:dyDescent="0.25">
      <c r="A46" s="45"/>
      <c r="B46" s="46"/>
      <c r="C46" s="46"/>
      <c r="D46" s="46"/>
      <c r="E46" s="46"/>
      <c r="F46" s="46"/>
      <c r="G46" s="35" t="s">
        <v>111</v>
      </c>
      <c r="H46" s="35"/>
      <c r="I46" s="46"/>
      <c r="J46" s="46"/>
      <c r="K46" s="46"/>
      <c r="L46" s="47"/>
    </row>
    <row r="47" spans="1:12" x14ac:dyDescent="0.25">
      <c r="A47" s="45" t="s">
        <v>88</v>
      </c>
      <c r="B47" s="46"/>
      <c r="C47" s="46"/>
      <c r="D47" s="46"/>
      <c r="E47" s="316">
        <f>COUNTA(Event_and_Consequence!$Z$6:$Z$501)</f>
        <v>0</v>
      </c>
      <c r="F47" s="317"/>
      <c r="G47" s="318" t="str">
        <f>IF(($E$37-E47)=0,"-","&lt;&gt; # of Events")</f>
        <v>-</v>
      </c>
      <c r="H47" s="319"/>
      <c r="I47" s="46"/>
      <c r="J47" s="46"/>
      <c r="K47" s="46"/>
      <c r="L47" s="47"/>
    </row>
    <row r="48" spans="1:12" ht="5.25" customHeight="1" x14ac:dyDescent="0.25">
      <c r="A48" s="45"/>
      <c r="B48" s="46"/>
      <c r="C48" s="46"/>
      <c r="D48" s="46"/>
      <c r="E48" s="31"/>
      <c r="F48" s="31"/>
      <c r="G48" s="52"/>
      <c r="H48" s="52"/>
      <c r="I48" s="46"/>
      <c r="J48" s="46"/>
      <c r="K48" s="46"/>
      <c r="L48" s="47"/>
    </row>
    <row r="49" spans="1:12" x14ac:dyDescent="0.25">
      <c r="A49" s="45" t="s">
        <v>49</v>
      </c>
      <c r="B49" s="46"/>
      <c r="C49" s="46"/>
      <c r="D49" s="46"/>
      <c r="E49" s="316">
        <f>COUNTA(Event_and_Consequence!$AB$6:$AB$501)</f>
        <v>0</v>
      </c>
      <c r="F49" s="317"/>
      <c r="G49" s="318" t="str">
        <f>IF(($E$37-E49)=0,"-","&lt;&gt; # of Events")</f>
        <v>-</v>
      </c>
      <c r="H49" s="319"/>
      <c r="I49" s="46"/>
      <c r="J49" s="46"/>
      <c r="K49" s="46"/>
      <c r="L49" s="47"/>
    </row>
    <row r="50" spans="1:12" ht="4.5" customHeight="1" x14ac:dyDescent="0.25">
      <c r="A50" s="45"/>
      <c r="B50" s="46"/>
      <c r="C50" s="46"/>
      <c r="D50" s="46"/>
      <c r="E50" s="31"/>
      <c r="F50" s="31"/>
      <c r="G50" s="52"/>
      <c r="H50" s="52"/>
      <c r="I50" s="46"/>
      <c r="J50" s="46"/>
      <c r="K50" s="46"/>
      <c r="L50" s="47"/>
    </row>
    <row r="51" spans="1:12" x14ac:dyDescent="0.25">
      <c r="A51" s="45" t="s">
        <v>50</v>
      </c>
      <c r="B51" s="46"/>
      <c r="C51" s="46"/>
      <c r="D51" s="46"/>
      <c r="E51" s="316">
        <f>COUNTA(Event_and_Consequence!$AF$6:$AF$501)</f>
        <v>0</v>
      </c>
      <c r="F51" s="317"/>
      <c r="G51" s="318" t="str">
        <f>IF(($E$37-E51)=0,"-","&lt;&gt; # of Events")</f>
        <v>-</v>
      </c>
      <c r="H51" s="319"/>
      <c r="I51" s="46"/>
      <c r="J51" s="46"/>
      <c r="K51" s="46"/>
      <c r="L51" s="47"/>
    </row>
    <row r="52" spans="1:12" ht="5.25" customHeight="1" x14ac:dyDescent="0.25">
      <c r="A52" s="45"/>
      <c r="B52" s="46"/>
      <c r="C52" s="46"/>
      <c r="D52" s="46"/>
      <c r="E52" s="31"/>
      <c r="F52" s="31"/>
      <c r="G52" s="52"/>
      <c r="H52" s="52"/>
      <c r="I52" s="46"/>
      <c r="J52" s="46"/>
      <c r="K52" s="46"/>
      <c r="L52" s="47"/>
    </row>
    <row r="53" spans="1:12" x14ac:dyDescent="0.25">
      <c r="A53" s="45" t="s">
        <v>85</v>
      </c>
      <c r="B53" s="46"/>
      <c r="C53" s="46"/>
      <c r="D53" s="46"/>
      <c r="E53" s="316">
        <f>COUNTA(Event_and_Consequence!$AJ$6:$AJ$501)</f>
        <v>0</v>
      </c>
      <c r="F53" s="317"/>
      <c r="G53" s="318" t="str">
        <f>IF(($E$37-E53)=0,"-","&lt;&gt; # of Events")</f>
        <v>-</v>
      </c>
      <c r="H53" s="319"/>
      <c r="I53" s="46"/>
      <c r="J53" s="46"/>
      <c r="K53" s="46"/>
      <c r="L53" s="47"/>
    </row>
    <row r="54" spans="1:12" x14ac:dyDescent="0.2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7"/>
    </row>
    <row r="55" spans="1:12" x14ac:dyDescent="0.25">
      <c r="A55" s="49" t="s">
        <v>204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7"/>
    </row>
    <row r="56" spans="1:12" ht="5.25" customHeight="1" x14ac:dyDescent="0.25">
      <c r="A56" s="45"/>
      <c r="B56" s="46"/>
      <c r="C56" s="46"/>
      <c r="D56" s="46"/>
      <c r="E56" s="31"/>
      <c r="F56" s="31"/>
      <c r="G56" s="52"/>
      <c r="H56" s="52"/>
      <c r="I56" s="46"/>
      <c r="J56" s="46"/>
      <c r="K56" s="46"/>
      <c r="L56" s="47"/>
    </row>
    <row r="57" spans="1:12" x14ac:dyDescent="0.25">
      <c r="A57" s="49"/>
      <c r="B57" s="50" t="s">
        <v>525</v>
      </c>
      <c r="C57" s="46"/>
      <c r="D57" s="46"/>
      <c r="E57" s="46"/>
      <c r="F57" s="46"/>
      <c r="G57" s="316">
        <f>SUM(COUNTIF(Event_and_Consequence!$AL$6:$AL$501,B57),COUNTIF(Event_and_Consequence!$AP$6:$AP$501,B57),COUNTIF(Event_and_Consequence!$AT$6:$AT$501,B57))</f>
        <v>0</v>
      </c>
      <c r="H57" s="317"/>
      <c r="I57" s="46"/>
      <c r="J57" s="46"/>
      <c r="K57" s="46"/>
      <c r="L57" s="47"/>
    </row>
    <row r="58" spans="1:12" ht="5.25" customHeight="1" x14ac:dyDescent="0.25">
      <c r="A58" s="45"/>
      <c r="B58" s="46"/>
      <c r="C58" s="46"/>
      <c r="D58" s="46"/>
      <c r="E58" s="46"/>
      <c r="F58" s="46"/>
      <c r="G58" s="31"/>
      <c r="H58" s="31"/>
      <c r="I58" s="46"/>
      <c r="J58" s="46"/>
      <c r="K58" s="46"/>
      <c r="L58" s="47"/>
    </row>
    <row r="59" spans="1:12" x14ac:dyDescent="0.25">
      <c r="A59" s="49"/>
      <c r="B59" s="50" t="s">
        <v>423</v>
      </c>
      <c r="C59" s="46"/>
      <c r="D59" s="46"/>
      <c r="E59" s="46"/>
      <c r="F59" s="46"/>
      <c r="G59" s="316">
        <f>SUM(COUNTIF(Event_and_Consequence!$AL$6:$AL$501,B59),COUNTIF(Event_and_Consequence!$AP$6:$AP$501,B59),COUNTIF(Event_and_Consequence!$AT$6:$AT$501,B59))</f>
        <v>0</v>
      </c>
      <c r="H59" s="317"/>
      <c r="I59" s="46"/>
      <c r="J59" s="46"/>
      <c r="K59" s="46"/>
      <c r="L59" s="47"/>
    </row>
    <row r="60" spans="1:12" ht="5.25" customHeight="1" x14ac:dyDescent="0.25">
      <c r="A60" s="45"/>
      <c r="B60" s="46"/>
      <c r="C60" s="46"/>
      <c r="D60" s="46"/>
      <c r="E60" s="46"/>
      <c r="F60" s="46"/>
      <c r="G60" s="31"/>
      <c r="H60" s="31"/>
      <c r="I60" s="46"/>
      <c r="J60" s="46"/>
      <c r="K60" s="46"/>
      <c r="L60" s="47"/>
    </row>
    <row r="61" spans="1:12" x14ac:dyDescent="0.25">
      <c r="A61" s="53"/>
      <c r="B61" s="54" t="s">
        <v>455</v>
      </c>
      <c r="C61" s="46"/>
      <c r="D61" s="46"/>
      <c r="E61" s="46"/>
      <c r="F61" s="46"/>
      <c r="G61" s="316">
        <f>SUM(COUNTIF(Event_and_Consequence!$AL$6:$AL$501,B61),COUNTIF(Event_and_Consequence!$AP$6:$AP$501,B61),COUNTIF(Event_and_Consequence!$AT$6:$AT$501,B61))</f>
        <v>0</v>
      </c>
      <c r="H61" s="317"/>
      <c r="I61" s="46"/>
      <c r="J61" s="46"/>
      <c r="K61" s="46"/>
      <c r="L61" s="47"/>
    </row>
    <row r="62" spans="1:12" ht="5.25" customHeight="1" x14ac:dyDescent="0.25">
      <c r="A62" s="45"/>
      <c r="B62" s="46"/>
      <c r="C62" s="46"/>
      <c r="D62" s="46"/>
      <c r="E62" s="46"/>
      <c r="F62" s="46"/>
      <c r="G62" s="31"/>
      <c r="H62" s="31"/>
      <c r="I62" s="46"/>
      <c r="J62" s="46"/>
      <c r="K62" s="46"/>
      <c r="L62" s="47"/>
    </row>
    <row r="63" spans="1:12" x14ac:dyDescent="0.25">
      <c r="A63" s="55"/>
      <c r="B63" s="51" t="s">
        <v>431</v>
      </c>
      <c r="C63" s="46"/>
      <c r="D63" s="46"/>
      <c r="E63" s="46"/>
      <c r="F63" s="46"/>
      <c r="G63" s="316">
        <f>SUM(COUNTIF(Event_and_Consequence!$AL$6:$AL$501,B63),COUNTIF(Event_and_Consequence!$AP$6:$AP$501,B63),COUNTIF(Event_and_Consequence!$AT$6:$AT$501,B63))</f>
        <v>0</v>
      </c>
      <c r="H63" s="317"/>
      <c r="I63" s="46"/>
      <c r="J63" s="46"/>
      <c r="K63" s="46"/>
      <c r="L63" s="47"/>
    </row>
    <row r="64" spans="1:12" ht="5.25" customHeight="1" x14ac:dyDescent="0.25">
      <c r="A64" s="45"/>
      <c r="B64" s="46"/>
      <c r="C64" s="46"/>
      <c r="D64" s="46"/>
      <c r="E64" s="46"/>
      <c r="F64" s="46"/>
      <c r="G64" s="31"/>
      <c r="H64" s="31"/>
      <c r="I64" s="46"/>
      <c r="J64" s="46"/>
      <c r="K64" s="46"/>
      <c r="L64" s="47"/>
    </row>
    <row r="65" spans="1:12" x14ac:dyDescent="0.25">
      <c r="A65" s="55"/>
      <c r="B65" s="51" t="s">
        <v>433</v>
      </c>
      <c r="C65" s="46"/>
      <c r="D65" s="46"/>
      <c r="E65" s="46"/>
      <c r="F65" s="46"/>
      <c r="G65" s="316">
        <f>SUM(COUNTIF(Event_and_Consequence!$AL$6:$AL$501,B65),COUNTIF(Event_and_Consequence!$AP$6:$AP$501,B65),COUNTIF(Event_and_Consequence!$AT$6:$AT$501,B65))</f>
        <v>0</v>
      </c>
      <c r="H65" s="317"/>
      <c r="I65" s="46"/>
      <c r="J65" s="46"/>
      <c r="K65" s="46"/>
      <c r="L65" s="47"/>
    </row>
    <row r="66" spans="1:12" ht="5.25" customHeight="1" x14ac:dyDescent="0.25">
      <c r="A66" s="45"/>
      <c r="B66" s="46"/>
      <c r="C66" s="46"/>
      <c r="D66" s="46"/>
      <c r="E66" s="46"/>
      <c r="F66" s="46"/>
      <c r="G66" s="31"/>
      <c r="H66" s="31"/>
      <c r="I66" s="46"/>
      <c r="J66" s="46"/>
      <c r="K66" s="46"/>
      <c r="L66" s="47"/>
    </row>
    <row r="67" spans="1:12" x14ac:dyDescent="0.25">
      <c r="A67" s="55"/>
      <c r="B67" s="51" t="s">
        <v>522</v>
      </c>
      <c r="C67" s="46"/>
      <c r="D67" s="46"/>
      <c r="E67" s="46"/>
      <c r="F67" s="46"/>
      <c r="G67" s="316">
        <f>SUM(COUNTIF(Event_and_Consequence!$AL$6:$AL$501,B67),COUNTIF(Event_and_Consequence!$AP$6:$AP$501,B67),COUNTIF(Event_and_Consequence!$AT$6:$AT$501,B67))</f>
        <v>0</v>
      </c>
      <c r="H67" s="317"/>
      <c r="I67" s="46"/>
      <c r="J67" s="46"/>
      <c r="K67" s="46"/>
      <c r="L67" s="47"/>
    </row>
    <row r="68" spans="1:12" ht="5.25" customHeight="1" x14ac:dyDescent="0.25">
      <c r="A68" s="45"/>
      <c r="B68" s="46"/>
      <c r="C68" s="46"/>
      <c r="D68" s="46"/>
      <c r="E68" s="46"/>
      <c r="F68" s="46"/>
      <c r="G68" s="31"/>
      <c r="H68" s="31"/>
      <c r="I68" s="46"/>
      <c r="J68" s="46"/>
      <c r="K68" s="46"/>
      <c r="L68" s="47"/>
    </row>
    <row r="69" spans="1:12" x14ac:dyDescent="0.25">
      <c r="A69" s="55"/>
      <c r="B69" s="51" t="s">
        <v>456</v>
      </c>
      <c r="C69" s="46"/>
      <c r="D69" s="46"/>
      <c r="E69" s="46"/>
      <c r="F69" s="46"/>
      <c r="G69" s="316">
        <f>SUM(COUNTIF(Event_and_Consequence!$AL$6:$AL$501,B69),COUNTIF(Event_and_Consequence!$AP$6:$AP$501,B69),COUNTIF(Event_and_Consequence!$AT$6:$AT$501,B69))</f>
        <v>0</v>
      </c>
      <c r="H69" s="317"/>
      <c r="I69" s="46"/>
      <c r="J69" s="46"/>
      <c r="K69" s="46"/>
      <c r="L69" s="47"/>
    </row>
    <row r="70" spans="1:12" ht="5.25" customHeight="1" x14ac:dyDescent="0.25">
      <c r="A70" s="45"/>
      <c r="B70" s="46"/>
      <c r="C70" s="46"/>
      <c r="D70" s="46"/>
      <c r="E70" s="46"/>
      <c r="F70" s="46"/>
      <c r="G70" s="31"/>
      <c r="H70" s="31"/>
      <c r="I70" s="46"/>
      <c r="J70" s="46"/>
      <c r="K70" s="46"/>
      <c r="L70" s="47"/>
    </row>
    <row r="71" spans="1:12" x14ac:dyDescent="0.25">
      <c r="A71" s="55"/>
      <c r="B71" s="51" t="s">
        <v>434</v>
      </c>
      <c r="C71" s="46"/>
      <c r="D71" s="46"/>
      <c r="E71" s="46"/>
      <c r="F71" s="46"/>
      <c r="G71" s="316">
        <f>SUM(COUNTIF(Event_and_Consequence!$AL$6:$AL$501,B71),COUNTIF(Event_and_Consequence!$AP$6:$AP$501,B71),COUNTIF(Event_and_Consequence!$AT$6:$AT$501,B71))</f>
        <v>0</v>
      </c>
      <c r="H71" s="317"/>
      <c r="I71" s="46"/>
      <c r="J71" s="46"/>
      <c r="K71" s="46"/>
      <c r="L71" s="47"/>
    </row>
    <row r="72" spans="1:12" ht="5.25" customHeight="1" x14ac:dyDescent="0.25">
      <c r="A72" s="45"/>
      <c r="B72" s="46"/>
      <c r="C72" s="46"/>
      <c r="D72" s="46"/>
      <c r="E72" s="46"/>
      <c r="F72" s="46"/>
      <c r="G72" s="31"/>
      <c r="H72" s="31"/>
      <c r="I72" s="46"/>
      <c r="J72" s="46"/>
      <c r="K72" s="46"/>
      <c r="L72" s="47"/>
    </row>
    <row r="73" spans="1:12" x14ac:dyDescent="0.25">
      <c r="A73" s="55"/>
      <c r="B73" s="51" t="s">
        <v>430</v>
      </c>
      <c r="C73" s="46"/>
      <c r="D73" s="46"/>
      <c r="E73" s="46"/>
      <c r="F73" s="46"/>
      <c r="G73" s="316">
        <f>SUM(COUNTIF(Event_and_Consequence!$AL$6:$AL$501,B73),COUNTIF(Event_and_Consequence!$AP$6:$AP$501,B73),COUNTIF(Event_and_Consequence!$AT$6:$AT$501,B73))</f>
        <v>0</v>
      </c>
      <c r="H73" s="317"/>
      <c r="I73" s="46"/>
      <c r="J73" s="46"/>
      <c r="K73" s="46"/>
      <c r="L73" s="47"/>
    </row>
    <row r="74" spans="1:12" ht="5.25" customHeight="1" x14ac:dyDescent="0.25">
      <c r="A74" s="45"/>
      <c r="B74" s="46"/>
      <c r="C74" s="46"/>
      <c r="D74" s="46"/>
      <c r="E74" s="46"/>
      <c r="F74" s="46"/>
      <c r="G74" s="31"/>
      <c r="H74" s="31"/>
      <c r="I74" s="46"/>
      <c r="J74" s="46"/>
      <c r="K74" s="46"/>
      <c r="L74" s="47"/>
    </row>
    <row r="75" spans="1:12" x14ac:dyDescent="0.25">
      <c r="A75" s="55"/>
      <c r="B75" s="51" t="s">
        <v>457</v>
      </c>
      <c r="C75" s="46"/>
      <c r="D75" s="46"/>
      <c r="E75" s="46"/>
      <c r="F75" s="46"/>
      <c r="G75" s="316">
        <f>SUM(COUNTIF(Event_and_Consequence!$AL$6:$AL$501,B75),COUNTIF(Event_and_Consequence!$AP$6:$AP$501,B75),COUNTIF(Event_and_Consequence!$AT$6:$AT$501,B75))</f>
        <v>0</v>
      </c>
      <c r="H75" s="317"/>
      <c r="I75" s="46"/>
      <c r="J75" s="46"/>
      <c r="K75" s="46"/>
      <c r="L75" s="47"/>
    </row>
    <row r="76" spans="1:12" ht="5.25" customHeight="1" x14ac:dyDescent="0.25">
      <c r="A76" s="45"/>
      <c r="B76" s="46"/>
      <c r="C76" s="46"/>
      <c r="D76" s="46"/>
      <c r="E76" s="46"/>
      <c r="F76" s="46"/>
      <c r="G76" s="31"/>
      <c r="H76" s="31"/>
      <c r="I76" s="46"/>
      <c r="J76" s="46"/>
      <c r="K76" s="46"/>
      <c r="L76" s="47"/>
    </row>
    <row r="77" spans="1:12" x14ac:dyDescent="0.25">
      <c r="A77" s="55"/>
      <c r="B77" s="51" t="s">
        <v>205</v>
      </c>
      <c r="C77" s="46"/>
      <c r="D77" s="46"/>
      <c r="E77" s="46"/>
      <c r="F77" s="46"/>
      <c r="G77" s="316">
        <f>SUM(COUNTIF(Event_and_Consequence!$AL$6:$AL$501,B77),COUNTIF(Event_and_Consequence!$AP$6:$AP$501,B77),COUNTIF(Event_and_Consequence!$AT$6:$AT$501,B77))</f>
        <v>0</v>
      </c>
      <c r="H77" s="317"/>
      <c r="I77" s="46"/>
      <c r="J77" s="46"/>
      <c r="K77" s="46"/>
      <c r="L77" s="47"/>
    </row>
    <row r="78" spans="1:12" ht="5.25" customHeight="1" x14ac:dyDescent="0.25">
      <c r="A78" s="45"/>
      <c r="B78" s="46"/>
      <c r="C78" s="46"/>
      <c r="D78" s="46"/>
      <c r="E78" s="46"/>
      <c r="F78" s="46"/>
      <c r="G78" s="31"/>
      <c r="H78" s="31"/>
      <c r="I78" s="46"/>
      <c r="J78" s="46"/>
      <c r="K78" s="46"/>
      <c r="L78" s="47"/>
    </row>
    <row r="79" spans="1:12" x14ac:dyDescent="0.25">
      <c r="A79" s="55"/>
      <c r="B79" s="51" t="s">
        <v>444</v>
      </c>
      <c r="C79" s="46"/>
      <c r="D79" s="46"/>
      <c r="E79" s="46"/>
      <c r="F79" s="46"/>
      <c r="G79" s="316">
        <f>SUM(COUNTIF(Event_and_Consequence!$AL$6:$AL$501,B79),COUNTIF(Event_and_Consequence!$AP$6:$AP$501,B79),COUNTIF(Event_and_Consequence!$AT$6:$AT$501,B79))</f>
        <v>0</v>
      </c>
      <c r="H79" s="317"/>
      <c r="I79" s="46"/>
      <c r="J79" s="46"/>
      <c r="K79" s="46"/>
      <c r="L79" s="47"/>
    </row>
    <row r="80" spans="1:12" ht="5.25" customHeight="1" x14ac:dyDescent="0.25">
      <c r="A80" s="45"/>
      <c r="B80" s="46"/>
      <c r="C80" s="46"/>
      <c r="D80" s="46"/>
      <c r="E80" s="46"/>
      <c r="F80" s="46"/>
      <c r="G80" s="31"/>
      <c r="H80" s="31"/>
      <c r="I80" s="46"/>
      <c r="J80" s="46"/>
      <c r="K80" s="46"/>
      <c r="L80" s="47"/>
    </row>
    <row r="81" spans="1:12" x14ac:dyDescent="0.25">
      <c r="A81" s="55"/>
      <c r="B81" s="54" t="s">
        <v>526</v>
      </c>
      <c r="C81" s="46"/>
      <c r="D81" s="46"/>
      <c r="E81" s="46"/>
      <c r="F81" s="46"/>
      <c r="G81" s="316">
        <f>SUM(COUNTIF(Event_and_Consequence!$AL$6:$AL$501,B81),COUNTIF(Event_and_Consequence!$AP$6:$AP$501,B81),COUNTIF(Event_and_Consequence!$AT$6:$AT$501,B81))</f>
        <v>0</v>
      </c>
      <c r="H81" s="317"/>
      <c r="I81" s="46"/>
      <c r="J81" s="46"/>
      <c r="K81" s="46"/>
      <c r="L81" s="47"/>
    </row>
    <row r="82" spans="1:12" ht="5.25" customHeight="1" x14ac:dyDescent="0.25">
      <c r="A82" s="45"/>
      <c r="B82" s="46"/>
      <c r="C82" s="46"/>
      <c r="D82" s="46"/>
      <c r="E82" s="46"/>
      <c r="F82" s="46"/>
      <c r="G82" s="31"/>
      <c r="H82" s="31"/>
      <c r="I82" s="46"/>
      <c r="J82" s="46"/>
      <c r="K82" s="46"/>
      <c r="L82" s="47"/>
    </row>
    <row r="83" spans="1:12" x14ac:dyDescent="0.25">
      <c r="A83" s="55"/>
      <c r="B83" s="51" t="s">
        <v>206</v>
      </c>
      <c r="C83" s="46"/>
      <c r="D83" s="46"/>
      <c r="E83" s="46"/>
      <c r="F83" s="46"/>
      <c r="G83" s="316">
        <f>SUM(COUNTIF(Event_and_Consequence!$AL$6:$AL$501,B83),COUNTIF(Event_and_Consequence!$AP$6:$AP$501,B83),COUNTIF(Event_and_Consequence!$AT$6:$AT$501,B83))</f>
        <v>0</v>
      </c>
      <c r="H83" s="317"/>
      <c r="I83" s="46"/>
      <c r="J83" s="46"/>
      <c r="K83" s="46"/>
      <c r="L83" s="47"/>
    </row>
    <row r="84" spans="1:12" x14ac:dyDescent="0.25">
      <c r="A84" s="45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7"/>
    </row>
    <row r="85" spans="1:12" x14ac:dyDescent="0.25">
      <c r="A85" s="45"/>
      <c r="B85" s="46"/>
      <c r="C85" s="46"/>
      <c r="D85" s="46"/>
      <c r="E85" s="46"/>
      <c r="F85" s="46"/>
      <c r="G85" s="325" t="s">
        <v>111</v>
      </c>
      <c r="H85" s="325"/>
      <c r="I85" s="46"/>
      <c r="J85" s="46"/>
      <c r="K85" s="46"/>
      <c r="L85" s="47"/>
    </row>
    <row r="86" spans="1:12" ht="25.5" customHeight="1" x14ac:dyDescent="0.25">
      <c r="A86" s="45"/>
      <c r="B86" s="326" t="s">
        <v>232</v>
      </c>
      <c r="C86" s="326"/>
      <c r="D86" s="326"/>
      <c r="E86" s="326"/>
      <c r="F86" s="46"/>
      <c r="G86" s="327" t="str">
        <f>IF(F87=0,"No","Yes")</f>
        <v>No</v>
      </c>
      <c r="H86" s="328"/>
      <c r="I86" s="333" t="str">
        <f>IF(G86="Yes","Ensure that only 3 Causal Factors were chosen per event entered.","")</f>
        <v/>
      </c>
      <c r="J86" s="334"/>
      <c r="K86" s="334"/>
      <c r="L86" s="88"/>
    </row>
    <row r="87" spans="1:12" x14ac:dyDescent="0.25">
      <c r="A87" s="45"/>
      <c r="B87" s="326"/>
      <c r="C87" s="326"/>
      <c r="D87" s="326"/>
      <c r="E87" s="326"/>
      <c r="F87" s="87">
        <f>COUNTIF(Event_and_Consequence!DL:DL,"&gt;3")</f>
        <v>0</v>
      </c>
      <c r="G87" s="329"/>
      <c r="H87" s="330"/>
      <c r="I87" s="333"/>
      <c r="J87" s="334"/>
      <c r="K87" s="334"/>
      <c r="L87" s="88"/>
    </row>
    <row r="88" spans="1:12" x14ac:dyDescent="0.25">
      <c r="A88" s="45"/>
      <c r="B88" s="326"/>
      <c r="C88" s="326"/>
      <c r="D88" s="326"/>
      <c r="E88" s="326"/>
      <c r="F88" s="46"/>
      <c r="G88" s="331"/>
      <c r="H88" s="332"/>
      <c r="I88" s="333"/>
      <c r="J88" s="334"/>
      <c r="K88" s="334"/>
      <c r="L88" s="88"/>
    </row>
    <row r="89" spans="1:12" x14ac:dyDescent="0.25">
      <c r="A89" s="45"/>
      <c r="B89" s="86"/>
      <c r="C89" s="86"/>
      <c r="D89" s="86"/>
      <c r="E89" s="86"/>
      <c r="F89" s="46"/>
      <c r="G89" s="31"/>
      <c r="H89" s="31"/>
      <c r="I89" s="46"/>
      <c r="J89" s="46"/>
      <c r="K89" s="46"/>
      <c r="L89" s="47"/>
    </row>
    <row r="90" spans="1:12" ht="15.6" x14ac:dyDescent="0.3">
      <c r="A90" s="56" t="s">
        <v>105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7"/>
    </row>
    <row r="91" spans="1:12" x14ac:dyDescent="0.25">
      <c r="A91" s="45"/>
      <c r="B91" s="46"/>
      <c r="C91" s="46"/>
      <c r="D91" s="46"/>
      <c r="E91" s="46"/>
      <c r="F91" s="46"/>
      <c r="G91" s="35" t="s">
        <v>111</v>
      </c>
      <c r="H91" s="35"/>
      <c r="I91" s="46"/>
      <c r="J91" s="46"/>
      <c r="K91" s="46"/>
      <c r="L91" s="47"/>
    </row>
    <row r="92" spans="1:12" x14ac:dyDescent="0.25">
      <c r="A92" s="49" t="s">
        <v>89</v>
      </c>
      <c r="B92" s="46"/>
      <c r="C92" s="46"/>
      <c r="D92" s="46"/>
      <c r="E92" s="316">
        <f>SUM(Event_and_Consequence!$AX$6:$AX$501)+SUM(Event_and_Consequence!$AZ$6:$AZ$501)</f>
        <v>0</v>
      </c>
      <c r="F92" s="317"/>
      <c r="G92" s="318" t="str">
        <f>IF(E92&gt;7,"Please confirm","-")</f>
        <v>-</v>
      </c>
      <c r="H92" s="319"/>
      <c r="I92" s="46"/>
      <c r="J92" s="46"/>
      <c r="K92" s="46"/>
      <c r="L92" s="47"/>
    </row>
    <row r="93" spans="1:12" x14ac:dyDescent="0.25">
      <c r="A93" s="57" t="s">
        <v>110</v>
      </c>
      <c r="B93" s="46"/>
      <c r="C93" s="46"/>
      <c r="D93" s="46"/>
      <c r="E93" s="46"/>
      <c r="F93" s="46"/>
      <c r="G93" s="58"/>
      <c r="H93" s="58"/>
      <c r="I93" s="46"/>
      <c r="J93" s="46"/>
      <c r="K93" s="46"/>
      <c r="L93" s="47"/>
    </row>
    <row r="94" spans="1:12" x14ac:dyDescent="0.25">
      <c r="A94" s="49" t="s">
        <v>93</v>
      </c>
      <c r="B94" s="46"/>
      <c r="C94" s="46"/>
      <c r="D94" s="46"/>
      <c r="E94" s="316">
        <f>SUM(Event_and_Consequence!$AY$6:$AY$501)+SUM(Event_and_Consequence!$BA$6:$BA$501)+SUM(Event_and_Consequence!$BC$6:$BC$501)</f>
        <v>0</v>
      </c>
      <c r="F94" s="317"/>
      <c r="G94" s="318" t="str">
        <f>IF(E94&gt;7,"Please confirm","-")</f>
        <v>-</v>
      </c>
      <c r="H94" s="319"/>
      <c r="I94" s="46"/>
      <c r="J94" s="46"/>
      <c r="K94" s="46"/>
      <c r="L94" s="47"/>
    </row>
    <row r="95" spans="1:12" ht="6" customHeight="1" x14ac:dyDescent="0.25">
      <c r="A95" s="49"/>
      <c r="B95" s="46"/>
      <c r="C95" s="46"/>
      <c r="D95" s="46"/>
      <c r="E95" s="46"/>
      <c r="F95" s="46"/>
      <c r="G95" s="58"/>
      <c r="H95" s="58"/>
      <c r="I95" s="46"/>
      <c r="J95" s="46"/>
      <c r="K95" s="46"/>
      <c r="L95" s="47"/>
    </row>
    <row r="96" spans="1:12" x14ac:dyDescent="0.25">
      <c r="A96" s="49" t="s">
        <v>94</v>
      </c>
      <c r="B96" s="46"/>
      <c r="C96" s="46"/>
      <c r="D96" s="46"/>
      <c r="E96" s="316">
        <f>COUNTIF(Event_and_Consequence!$BD$6:$BD$501,"yes")</f>
        <v>0</v>
      </c>
      <c r="F96" s="317"/>
      <c r="G96" s="323"/>
      <c r="H96" s="324"/>
      <c r="I96" s="46"/>
      <c r="J96" s="46"/>
      <c r="K96" s="46"/>
      <c r="L96" s="47"/>
    </row>
    <row r="97" spans="1:12" ht="6" customHeight="1" x14ac:dyDescent="0.25">
      <c r="A97" s="49"/>
      <c r="B97" s="46"/>
      <c r="C97" s="46"/>
      <c r="D97" s="46"/>
      <c r="E97" s="46"/>
      <c r="F97" s="46"/>
      <c r="G97" s="58"/>
      <c r="H97" s="58"/>
      <c r="I97" s="46"/>
      <c r="J97" s="46"/>
      <c r="K97" s="46"/>
      <c r="L97" s="47"/>
    </row>
    <row r="98" spans="1:12" x14ac:dyDescent="0.25">
      <c r="A98" s="49" t="s">
        <v>95</v>
      </c>
      <c r="B98" s="46"/>
      <c r="C98" s="46"/>
      <c r="D98" s="46"/>
      <c r="E98" s="316">
        <f>COUNTIF(Event_and_Consequence!$BE$6:$BE$501,"yes")</f>
        <v>0</v>
      </c>
      <c r="F98" s="317"/>
      <c r="G98" s="323"/>
      <c r="H98" s="324"/>
      <c r="I98" s="46"/>
      <c r="J98" s="46"/>
      <c r="K98" s="46"/>
      <c r="L98" s="47"/>
    </row>
    <row r="99" spans="1:12" ht="6" customHeight="1" x14ac:dyDescent="0.25">
      <c r="A99" s="49"/>
      <c r="B99" s="46"/>
      <c r="C99" s="46"/>
      <c r="D99" s="46"/>
      <c r="E99" s="46"/>
      <c r="F99" s="46"/>
      <c r="G99" s="58"/>
      <c r="H99" s="58"/>
      <c r="I99" s="46"/>
      <c r="J99" s="46"/>
      <c r="K99" s="46"/>
      <c r="L99" s="47"/>
    </row>
    <row r="100" spans="1:12" x14ac:dyDescent="0.25">
      <c r="A100" s="49" t="s">
        <v>96</v>
      </c>
      <c r="B100" s="46"/>
      <c r="C100" s="46"/>
      <c r="D100" s="46"/>
      <c r="E100" s="316">
        <f>COUNTIF(Event_and_Consequence!$BF$6:$BF$501,"yes")</f>
        <v>0</v>
      </c>
      <c r="F100" s="317"/>
      <c r="G100" s="323"/>
      <c r="H100" s="324"/>
      <c r="I100" s="46"/>
      <c r="J100" s="46"/>
      <c r="K100" s="46"/>
      <c r="L100" s="47"/>
    </row>
    <row r="101" spans="1:12" ht="11.25" customHeight="1" x14ac:dyDescent="0.25">
      <c r="A101" s="49"/>
      <c r="B101" s="46"/>
      <c r="C101" s="46"/>
      <c r="D101" s="46"/>
      <c r="E101" s="46"/>
      <c r="F101" s="46"/>
      <c r="G101" s="58"/>
      <c r="H101" s="58"/>
      <c r="I101" s="46"/>
      <c r="J101" s="46"/>
      <c r="K101" s="46"/>
      <c r="L101" s="47"/>
    </row>
    <row r="102" spans="1:12" ht="11.25" customHeight="1" x14ac:dyDescent="0.25">
      <c r="A102" s="45"/>
      <c r="B102" s="46"/>
      <c r="C102" s="46"/>
      <c r="D102" s="46"/>
      <c r="E102" s="46"/>
      <c r="F102" s="46"/>
      <c r="G102" s="35" t="s">
        <v>111</v>
      </c>
      <c r="H102" s="35"/>
      <c r="I102" s="46"/>
      <c r="J102" s="46"/>
      <c r="K102" s="46"/>
      <c r="L102" s="47"/>
    </row>
    <row r="103" spans="1:12" ht="30" customHeight="1" x14ac:dyDescent="0.25">
      <c r="A103" s="321" t="s">
        <v>97</v>
      </c>
      <c r="B103" s="322"/>
      <c r="C103" s="322"/>
      <c r="D103" s="322"/>
      <c r="E103" s="316">
        <f>COUNTA(Event_and_Consequence!$BG$6:$BG$501)-COUNTIF(Event_and_Consequence!$BG$6:$BG$501,"No")</f>
        <v>0</v>
      </c>
      <c r="F103" s="317"/>
      <c r="G103" s="318" t="str">
        <f>IF(($E$103-SUM(E105,E107,E109,E111))&lt;1,"-","Please Review")</f>
        <v>-</v>
      </c>
      <c r="H103" s="319"/>
      <c r="I103" s="46"/>
      <c r="J103" s="46"/>
      <c r="K103" s="46"/>
      <c r="L103" s="47"/>
    </row>
    <row r="104" spans="1:12" ht="3.75" customHeight="1" x14ac:dyDescent="0.25">
      <c r="A104" s="45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7"/>
    </row>
    <row r="105" spans="1:12" x14ac:dyDescent="0.25">
      <c r="A105" s="49" t="s">
        <v>207</v>
      </c>
      <c r="B105" s="46"/>
      <c r="C105" s="46"/>
      <c r="D105" s="46"/>
      <c r="E105" s="316">
        <f>COUNTA(Event_and_Consequence!$BH$6:$BH$501)+COUNTA(Event_and_Consequence!$BL$6:$BL$501)-COUNTIF(Event_and_Consequence!$BH$6:$BH$501,"No")-COUNTIF(Event_and_Consequence!$BL$6:$BL$501,"No")</f>
        <v>0</v>
      </c>
      <c r="F105" s="317"/>
      <c r="G105" s="46"/>
      <c r="H105" s="46"/>
      <c r="I105" s="46"/>
      <c r="J105" s="46"/>
      <c r="K105" s="46"/>
      <c r="L105" s="47"/>
    </row>
    <row r="106" spans="1:12" ht="3.75" customHeight="1" x14ac:dyDescent="0.25">
      <c r="A106" s="45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7"/>
    </row>
    <row r="107" spans="1:12" x14ac:dyDescent="0.25">
      <c r="A107" s="49" t="s">
        <v>98</v>
      </c>
      <c r="B107" s="46"/>
      <c r="C107" s="46"/>
      <c r="D107" s="46"/>
      <c r="E107" s="316">
        <f>COUNTA(Event_and_Consequence!$BI$6:$BI$501)+COUNTA(Event_and_Consequence!$BM$6:$BM$501)-COUNTIF(Event_and_Consequence!$BI$6:$BI$501,"No")-COUNTIF(Event_and_Consequence!$BM$6:$BM$501,"No")</f>
        <v>0</v>
      </c>
      <c r="F107" s="317"/>
      <c r="G107" s="46"/>
      <c r="H107" s="46"/>
      <c r="I107" s="46"/>
      <c r="J107" s="46"/>
      <c r="K107" s="46"/>
      <c r="L107" s="47"/>
    </row>
    <row r="108" spans="1:12" ht="3.75" customHeight="1" x14ac:dyDescent="0.25">
      <c r="A108" s="45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7"/>
    </row>
    <row r="109" spans="1:12" x14ac:dyDescent="0.25">
      <c r="A109" s="49" t="s">
        <v>99</v>
      </c>
      <c r="B109" s="46"/>
      <c r="C109" s="46"/>
      <c r="D109" s="46"/>
      <c r="E109" s="316">
        <f>COUNTA(Event_and_Consequence!$BJ$6:$BJ$501)+COUNTA(Event_and_Consequence!$BN$6:$BN$501)-COUNTIF(Event_and_Consequence!$BJ$6:$BJ$501,"No")-COUNTIF(Event_and_Consequence!$BN$6:$BN$501,"No")</f>
        <v>0</v>
      </c>
      <c r="F109" s="317"/>
      <c r="G109" s="46"/>
      <c r="H109" s="46"/>
      <c r="I109" s="46"/>
      <c r="J109" s="46"/>
      <c r="K109" s="46"/>
      <c r="L109" s="47"/>
    </row>
    <row r="110" spans="1:12" ht="3.75" customHeight="1" x14ac:dyDescent="0.25">
      <c r="A110" s="45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7"/>
    </row>
    <row r="111" spans="1:12" x14ac:dyDescent="0.25">
      <c r="A111" s="49" t="s">
        <v>100</v>
      </c>
      <c r="B111" s="46"/>
      <c r="C111" s="46"/>
      <c r="D111" s="46"/>
      <c r="E111" s="316">
        <f>COUNTA(Event_and_Consequence!$BK$6:$BK$501)+COUNTA(Event_and_Consequence!$BO$6:$BO$501)-COUNTIF(Event_and_Consequence!$BK$6:$BK$501,"no")-COUNTIF(Event_and_Consequence!$BO$6:$BO$501,"no")</f>
        <v>0</v>
      </c>
      <c r="F111" s="317"/>
      <c r="G111" s="46"/>
      <c r="H111" s="46"/>
      <c r="I111" s="46"/>
      <c r="J111" s="46"/>
      <c r="K111" s="46"/>
      <c r="L111" s="47"/>
    </row>
    <row r="112" spans="1:12" ht="10.5" customHeight="1" x14ac:dyDescent="0.25">
      <c r="A112" s="45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7"/>
    </row>
    <row r="113" spans="1:12" ht="10.5" customHeight="1" x14ac:dyDescent="0.25">
      <c r="A113" s="45"/>
      <c r="B113" s="46"/>
      <c r="C113" s="46"/>
      <c r="D113" s="46"/>
      <c r="E113" s="46"/>
      <c r="F113" s="46"/>
      <c r="G113" s="35" t="s">
        <v>111</v>
      </c>
      <c r="H113" s="35"/>
      <c r="I113" s="46"/>
      <c r="J113" s="46"/>
      <c r="K113" s="46"/>
      <c r="L113" s="47"/>
    </row>
    <row r="114" spans="1:12" x14ac:dyDescent="0.25">
      <c r="A114" s="49" t="s">
        <v>528</v>
      </c>
      <c r="B114" s="46"/>
      <c r="C114" s="46"/>
      <c r="D114" s="46"/>
      <c r="E114" s="316">
        <f>COUNTIF(Event_and_Consequence!$BP$6:$BP$501,"Yes")</f>
        <v>0</v>
      </c>
      <c r="F114" s="317"/>
      <c r="G114" s="318" t="str">
        <f>IF(($E$114-E116)=0,"-","Release &lt;&gt; Location")</f>
        <v>-</v>
      </c>
      <c r="H114" s="319"/>
      <c r="I114" s="46"/>
      <c r="J114" s="46"/>
      <c r="K114" s="46"/>
      <c r="L114" s="47"/>
    </row>
    <row r="115" spans="1:12" ht="3.75" customHeight="1" x14ac:dyDescent="0.25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7"/>
    </row>
    <row r="116" spans="1:12" x14ac:dyDescent="0.25">
      <c r="A116" s="49" t="s">
        <v>101</v>
      </c>
      <c r="B116" s="46"/>
      <c r="C116" s="46"/>
      <c r="D116" s="46"/>
      <c r="E116" s="316">
        <f>COUNTA(Event_and_Consequence!$BQ$6:$BQ$501)-COUNTIF(Event_and_Consequence!$BQ$6:$BQ$501,"No Release")</f>
        <v>0</v>
      </c>
      <c r="F116" s="317"/>
      <c r="G116" s="46"/>
      <c r="H116" s="46"/>
      <c r="I116" s="46"/>
      <c r="J116" s="46"/>
      <c r="K116" s="46"/>
      <c r="L116" s="47"/>
    </row>
    <row r="117" spans="1:12" x14ac:dyDescent="0.25">
      <c r="A117" s="49"/>
      <c r="B117" s="46"/>
      <c r="C117" s="46"/>
      <c r="D117" s="46"/>
      <c r="E117" s="31"/>
      <c r="F117" s="31"/>
      <c r="G117" s="46"/>
      <c r="H117" s="46"/>
      <c r="I117" s="46"/>
      <c r="J117" s="46"/>
      <c r="K117" s="46"/>
      <c r="L117" s="47"/>
    </row>
    <row r="118" spans="1:12" x14ac:dyDescent="0.25">
      <c r="A118" s="49" t="s">
        <v>529</v>
      </c>
      <c r="B118" s="46"/>
      <c r="C118" s="46"/>
      <c r="D118" s="46"/>
      <c r="E118" s="316">
        <f>COUNTIF(Event_and_Consequence!$BR$6:$BR$501,"Yes")</f>
        <v>0</v>
      </c>
      <c r="F118" s="317"/>
      <c r="G118" s="318" t="str">
        <f>IF(($E$118-E120)=0,"-","Release &lt;&gt; Location")</f>
        <v>-</v>
      </c>
      <c r="H118" s="319"/>
      <c r="I118" s="46"/>
      <c r="J118" s="46"/>
      <c r="K118" s="46"/>
      <c r="L118" s="47"/>
    </row>
    <row r="119" spans="1:12" ht="3.75" customHeight="1" x14ac:dyDescent="0.25">
      <c r="A119" s="45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7"/>
    </row>
    <row r="120" spans="1:12" x14ac:dyDescent="0.25">
      <c r="A120" s="49" t="s">
        <v>101</v>
      </c>
      <c r="B120" s="46"/>
      <c r="C120" s="46"/>
      <c r="D120" s="46"/>
      <c r="E120" s="316">
        <f>COUNTA(Event_and_Consequence!$BS$6:$BS$501)-COUNTIF(Event_and_Consequence!$BS$6:$BS$501,"No Release")</f>
        <v>0</v>
      </c>
      <c r="F120" s="317"/>
      <c r="G120" s="46"/>
      <c r="H120" s="46"/>
      <c r="I120" s="46"/>
      <c r="J120" s="46"/>
      <c r="K120" s="46"/>
      <c r="L120" s="47"/>
    </row>
    <row r="121" spans="1:12" x14ac:dyDescent="0.25">
      <c r="A121" s="49"/>
      <c r="B121" s="46"/>
      <c r="C121" s="46"/>
      <c r="D121" s="46"/>
      <c r="E121" s="31"/>
      <c r="F121" s="31"/>
      <c r="G121" s="46"/>
      <c r="H121" s="46"/>
      <c r="I121" s="46"/>
      <c r="J121" s="46"/>
      <c r="K121" s="46"/>
      <c r="L121" s="47"/>
    </row>
    <row r="122" spans="1:12" x14ac:dyDescent="0.25">
      <c r="A122" s="49" t="s">
        <v>530</v>
      </c>
      <c r="B122" s="46"/>
      <c r="C122" s="46"/>
      <c r="D122" s="46"/>
      <c r="E122" s="316">
        <f>COUNTIF(Event_and_Consequence!$BT$6:$BT$501,"Yes")</f>
        <v>0</v>
      </c>
      <c r="F122" s="317"/>
      <c r="G122" s="318" t="str">
        <f>IF(($E$122-E124)=0,"-","Release &lt;&gt; Location")</f>
        <v>-</v>
      </c>
      <c r="H122" s="319"/>
      <c r="I122" s="46"/>
      <c r="J122" s="46"/>
      <c r="K122" s="46"/>
      <c r="L122" s="47"/>
    </row>
    <row r="123" spans="1:12" ht="3.75" customHeight="1" x14ac:dyDescent="0.25">
      <c r="A123" s="45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7"/>
    </row>
    <row r="124" spans="1:12" x14ac:dyDescent="0.25">
      <c r="A124" s="49" t="s">
        <v>101</v>
      </c>
      <c r="B124" s="46"/>
      <c r="C124" s="46"/>
      <c r="D124" s="46"/>
      <c r="E124" s="316">
        <f>COUNTA(Event_and_Consequence!$BU$6:$BU$501)-COUNTIF(Event_and_Consequence!$BU$6:$BU$501,"No Release")</f>
        <v>0</v>
      </c>
      <c r="F124" s="317"/>
      <c r="G124" s="46"/>
      <c r="H124" s="46"/>
      <c r="I124" s="46"/>
      <c r="J124" s="46"/>
      <c r="K124" s="46"/>
      <c r="L124" s="47"/>
    </row>
    <row r="125" spans="1:12" x14ac:dyDescent="0.25">
      <c r="A125" s="49"/>
      <c r="B125" s="46"/>
      <c r="C125" s="46"/>
      <c r="D125" s="46"/>
      <c r="E125" s="31"/>
      <c r="F125" s="31"/>
      <c r="G125" s="46"/>
      <c r="H125" s="46"/>
      <c r="I125" s="46"/>
      <c r="J125" s="46"/>
      <c r="K125" s="46"/>
      <c r="L125" s="47"/>
    </row>
    <row r="126" spans="1:12" x14ac:dyDescent="0.25">
      <c r="A126" s="49" t="s">
        <v>531</v>
      </c>
      <c r="B126" s="46"/>
      <c r="C126" s="46"/>
      <c r="D126" s="46"/>
      <c r="E126" s="316">
        <f>COUNTIF(Event_and_Consequence!$BV$6:$BV$501,"Yes")</f>
        <v>0</v>
      </c>
      <c r="F126" s="317"/>
      <c r="G126" s="318" t="str">
        <f>IF(($E$126-E128)=0,"-","Release &lt;&gt; Location")</f>
        <v>-</v>
      </c>
      <c r="H126" s="319"/>
      <c r="I126" s="46"/>
      <c r="J126" s="46"/>
      <c r="K126" s="46"/>
      <c r="L126" s="47"/>
    </row>
    <row r="127" spans="1:12" ht="3.75" customHeight="1" x14ac:dyDescent="0.25">
      <c r="A127" s="45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7"/>
    </row>
    <row r="128" spans="1:12" x14ac:dyDescent="0.25">
      <c r="A128" s="49" t="s">
        <v>101</v>
      </c>
      <c r="B128" s="46"/>
      <c r="C128" s="46"/>
      <c r="D128" s="46"/>
      <c r="E128" s="316">
        <f>COUNTA(Event_and_Consequence!$BW$6:$BW$501)-COUNTIF(Event_and_Consequence!$BW$6:$BW$501,"No Release")</f>
        <v>0</v>
      </c>
      <c r="F128" s="317"/>
      <c r="G128" s="46"/>
      <c r="H128" s="46"/>
      <c r="I128" s="46"/>
      <c r="J128" s="46"/>
      <c r="K128" s="46"/>
      <c r="L128" s="47"/>
    </row>
    <row r="129" spans="1:12" x14ac:dyDescent="0.25">
      <c r="A129" s="49"/>
      <c r="B129" s="46"/>
      <c r="C129" s="46"/>
      <c r="D129" s="46"/>
      <c r="E129" s="31"/>
      <c r="F129" s="31"/>
      <c r="G129" s="46"/>
      <c r="H129" s="46"/>
      <c r="I129" s="46"/>
      <c r="J129" s="46"/>
      <c r="K129" s="46"/>
      <c r="L129" s="47"/>
    </row>
    <row r="130" spans="1:12" x14ac:dyDescent="0.25">
      <c r="A130" s="49" t="s">
        <v>532</v>
      </c>
      <c r="B130" s="46"/>
      <c r="C130" s="46"/>
      <c r="D130" s="46"/>
      <c r="E130" s="316">
        <f>COUNTIF(Event_and_Consequence!$BX$6:$BX$501,"Yes")</f>
        <v>0</v>
      </c>
      <c r="F130" s="317"/>
      <c r="G130" s="318" t="str">
        <f>IF(($E$130-E132)=0,"-","Release &lt;&gt; Location")</f>
        <v>-</v>
      </c>
      <c r="H130" s="319"/>
      <c r="I130" s="46"/>
      <c r="J130" s="46"/>
      <c r="K130" s="46"/>
      <c r="L130" s="47"/>
    </row>
    <row r="131" spans="1:12" ht="3.75" customHeight="1" x14ac:dyDescent="0.25">
      <c r="A131" s="45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7"/>
    </row>
    <row r="132" spans="1:12" x14ac:dyDescent="0.25">
      <c r="A132" s="49" t="s">
        <v>101</v>
      </c>
      <c r="B132" s="46"/>
      <c r="C132" s="46"/>
      <c r="D132" s="46"/>
      <c r="E132" s="316">
        <f>COUNTA(Event_and_Consequence!$BY$6:$BY$501)-COUNTIF(Event_and_Consequence!$BY$6:$BY$501,"No Release")</f>
        <v>0</v>
      </c>
      <c r="F132" s="317"/>
      <c r="G132" s="46"/>
      <c r="H132" s="46"/>
      <c r="I132" s="46"/>
      <c r="J132" s="46"/>
      <c r="K132" s="46"/>
      <c r="L132" s="47"/>
    </row>
    <row r="133" spans="1:12" x14ac:dyDescent="0.25">
      <c r="A133" s="49"/>
      <c r="B133" s="46"/>
      <c r="C133" s="46"/>
      <c r="D133" s="46"/>
      <c r="E133" s="31"/>
      <c r="F133" s="31"/>
      <c r="G133" s="46"/>
      <c r="H133" s="46"/>
      <c r="I133" s="46"/>
      <c r="J133" s="46"/>
      <c r="K133" s="46"/>
      <c r="L133" s="47"/>
    </row>
    <row r="134" spans="1:12" x14ac:dyDescent="0.25">
      <c r="A134" s="49" t="s">
        <v>527</v>
      </c>
      <c r="B134" s="46"/>
      <c r="C134" s="46"/>
      <c r="D134" s="46"/>
      <c r="E134" s="316">
        <f>COUNTIF(Event_and_Consequence!$BZ$6:$BZ$501,"Yes")</f>
        <v>0</v>
      </c>
      <c r="F134" s="317"/>
      <c r="G134" s="318" t="str">
        <f>IF(($E$134-E136)=0,"-","Release &lt;&gt; Location")</f>
        <v>-</v>
      </c>
      <c r="H134" s="319"/>
      <c r="I134" s="46"/>
      <c r="J134" s="46"/>
      <c r="K134" s="46"/>
      <c r="L134" s="47"/>
    </row>
    <row r="135" spans="1:12" ht="3.75" customHeight="1" x14ac:dyDescent="0.25">
      <c r="A135" s="45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7"/>
    </row>
    <row r="136" spans="1:12" x14ac:dyDescent="0.25">
      <c r="A136" s="49" t="s">
        <v>101</v>
      </c>
      <c r="B136" s="46"/>
      <c r="C136" s="46"/>
      <c r="D136" s="46"/>
      <c r="E136" s="316">
        <f>COUNTA(Event_and_Consequence!$CA$6:$CA$501)-COUNTIF(Event_and_Consequence!$CA$6:$CA$501,"No Release")</f>
        <v>0</v>
      </c>
      <c r="F136" s="317"/>
      <c r="G136" s="46"/>
      <c r="H136" s="46"/>
      <c r="I136" s="46"/>
      <c r="J136" s="46"/>
      <c r="K136" s="46"/>
      <c r="L136" s="47"/>
    </row>
    <row r="137" spans="1:12" x14ac:dyDescent="0.25">
      <c r="A137" s="49"/>
      <c r="B137" s="46"/>
      <c r="C137" s="46"/>
      <c r="D137" s="46"/>
      <c r="E137" s="31"/>
      <c r="F137" s="31"/>
      <c r="G137" s="46"/>
      <c r="H137" s="46"/>
      <c r="I137" s="46"/>
      <c r="J137" s="46"/>
      <c r="K137" s="46"/>
      <c r="L137" s="47"/>
    </row>
    <row r="138" spans="1:12" x14ac:dyDescent="0.25">
      <c r="A138" s="49" t="s">
        <v>533</v>
      </c>
      <c r="B138" s="46"/>
      <c r="C138" s="46"/>
      <c r="D138" s="46"/>
      <c r="E138" s="316">
        <f>COUNTIF(Event_and_Consequence!$CB$6:$CB$501,"Yes")</f>
        <v>0</v>
      </c>
      <c r="F138" s="317"/>
      <c r="G138" s="318" t="str">
        <f>IF(($E$138-E140)=0,"-","Release &lt;&gt; Location")</f>
        <v>-</v>
      </c>
      <c r="H138" s="319"/>
      <c r="I138" s="46"/>
      <c r="J138" s="46"/>
      <c r="K138" s="46"/>
      <c r="L138" s="47"/>
    </row>
    <row r="139" spans="1:12" ht="3.75" customHeight="1" x14ac:dyDescent="0.25">
      <c r="A139" s="45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7"/>
    </row>
    <row r="140" spans="1:12" x14ac:dyDescent="0.25">
      <c r="A140" s="49" t="s">
        <v>101</v>
      </c>
      <c r="B140" s="46"/>
      <c r="C140" s="46"/>
      <c r="D140" s="46"/>
      <c r="E140" s="316">
        <f>COUNTA(Event_and_Consequence!$CC$6:$CC$501)-COUNTIF(Event_and_Consequence!$CC$6:$CC$501,"No Release")</f>
        <v>0</v>
      </c>
      <c r="F140" s="317"/>
      <c r="G140" s="46"/>
      <c r="H140" s="46"/>
      <c r="I140" s="46"/>
      <c r="J140" s="46"/>
      <c r="K140" s="46"/>
      <c r="L140" s="47"/>
    </row>
    <row r="141" spans="1:12" x14ac:dyDescent="0.25">
      <c r="A141" s="45"/>
      <c r="B141" s="46"/>
      <c r="C141" s="46"/>
      <c r="D141" s="46"/>
      <c r="E141" s="46"/>
      <c r="F141" s="46"/>
      <c r="G141" s="59"/>
      <c r="H141" s="59"/>
      <c r="I141" s="46"/>
      <c r="J141" s="46"/>
      <c r="K141" s="46"/>
      <c r="L141" s="47"/>
    </row>
    <row r="142" spans="1:12" x14ac:dyDescent="0.25">
      <c r="A142" s="45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7"/>
    </row>
    <row r="143" spans="1:12" ht="15.6" x14ac:dyDescent="0.3">
      <c r="A143" s="56" t="s">
        <v>106</v>
      </c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7"/>
    </row>
    <row r="144" spans="1:12" x14ac:dyDescent="0.25">
      <c r="A144" s="45"/>
      <c r="B144" s="46"/>
      <c r="C144" s="46"/>
      <c r="D144" s="46"/>
      <c r="E144" s="46"/>
      <c r="F144" s="46"/>
      <c r="G144" s="35" t="s">
        <v>111</v>
      </c>
      <c r="H144" s="35"/>
      <c r="I144" s="46"/>
      <c r="J144" s="46"/>
      <c r="K144" s="46"/>
      <c r="L144" s="47"/>
    </row>
    <row r="145" spans="1:12" x14ac:dyDescent="0.25">
      <c r="A145" s="49" t="s">
        <v>107</v>
      </c>
      <c r="B145" s="46"/>
      <c r="C145" s="46"/>
      <c r="D145" s="46"/>
      <c r="E145" s="316">
        <f>SUM(Event_and_Consequence!$CD$6:$CD$501)</f>
        <v>0</v>
      </c>
      <c r="F145" s="317"/>
      <c r="G145" s="318" t="str">
        <f>IF(E145&gt;7,"Please confirm","-")</f>
        <v>-</v>
      </c>
      <c r="H145" s="319"/>
      <c r="I145" s="46"/>
      <c r="J145" s="46"/>
      <c r="K145" s="46"/>
      <c r="L145" s="47"/>
    </row>
    <row r="146" spans="1:12" ht="6" customHeight="1" x14ac:dyDescent="0.25">
      <c r="A146" s="45"/>
      <c r="B146" s="46"/>
      <c r="C146" s="46"/>
      <c r="D146" s="46"/>
      <c r="E146" s="46"/>
      <c r="F146" s="46"/>
      <c r="G146" s="59"/>
      <c r="H146" s="59"/>
      <c r="I146" s="46"/>
      <c r="J146" s="46"/>
      <c r="K146" s="46"/>
      <c r="L146" s="47"/>
    </row>
    <row r="147" spans="1:12" x14ac:dyDescent="0.25">
      <c r="A147" s="49" t="s">
        <v>108</v>
      </c>
      <c r="B147" s="46"/>
      <c r="C147" s="46"/>
      <c r="D147" s="46"/>
      <c r="E147" s="316">
        <f>COUNTIF(Event_and_Consequence!$CF$6:$CF$501,"yes")</f>
        <v>0</v>
      </c>
      <c r="F147" s="317"/>
      <c r="G147" s="320"/>
      <c r="H147" s="320"/>
      <c r="I147" s="46"/>
      <c r="J147" s="46"/>
      <c r="K147" s="46"/>
      <c r="L147" s="47"/>
    </row>
    <row r="148" spans="1:12" ht="5.25" customHeight="1" x14ac:dyDescent="0.25">
      <c r="A148" s="49"/>
      <c r="B148" s="46"/>
      <c r="C148" s="46"/>
      <c r="D148" s="46"/>
      <c r="E148" s="46"/>
      <c r="F148" s="46"/>
      <c r="G148" s="59"/>
      <c r="H148" s="59"/>
      <c r="I148" s="46"/>
      <c r="J148" s="46"/>
      <c r="K148" s="46"/>
      <c r="L148" s="47"/>
    </row>
    <row r="149" spans="1:12" x14ac:dyDescent="0.25">
      <c r="A149" s="49" t="s">
        <v>109</v>
      </c>
      <c r="B149" s="46"/>
      <c r="C149" s="46"/>
      <c r="D149" s="46"/>
      <c r="E149" s="316">
        <f>COUNTIF(Event_and_Consequence!$CG$6:$CG$501,"yes")</f>
        <v>0</v>
      </c>
      <c r="F149" s="317"/>
      <c r="G149" s="59"/>
      <c r="H149" s="59"/>
      <c r="I149" s="46"/>
      <c r="J149" s="46"/>
      <c r="K149" s="46"/>
      <c r="L149" s="47"/>
    </row>
    <row r="150" spans="1:12" x14ac:dyDescent="0.25">
      <c r="A150" s="49"/>
      <c r="B150" s="46"/>
      <c r="C150" s="46"/>
      <c r="D150" s="46"/>
      <c r="E150" s="31"/>
      <c r="F150" s="31"/>
      <c r="G150" s="59"/>
      <c r="H150" s="59"/>
      <c r="I150" s="46"/>
      <c r="J150" s="46"/>
      <c r="K150" s="46"/>
      <c r="L150" s="47"/>
    </row>
    <row r="151" spans="1:12" x14ac:dyDescent="0.25">
      <c r="A151" s="45"/>
      <c r="B151" s="46"/>
      <c r="C151" s="46"/>
      <c r="D151" s="46"/>
      <c r="E151" s="46"/>
      <c r="F151" s="46"/>
      <c r="G151" s="35" t="s">
        <v>111</v>
      </c>
      <c r="H151" s="35"/>
      <c r="I151" s="46"/>
      <c r="J151" s="46"/>
      <c r="K151" s="46"/>
      <c r="L151" s="47"/>
    </row>
    <row r="152" spans="1:12" ht="24" customHeight="1" x14ac:dyDescent="0.25">
      <c r="A152" s="321" t="s">
        <v>97</v>
      </c>
      <c r="B152" s="322"/>
      <c r="C152" s="322"/>
      <c r="D152" s="322"/>
      <c r="E152" s="316">
        <f>COUNTA(Event_and_Consequence!$CH$6:$CH$501)-COUNTIF(Event_and_Consequence!$CH$6:$CH$501,"No")</f>
        <v>0</v>
      </c>
      <c r="F152" s="317"/>
      <c r="G152" s="318" t="str">
        <f>IF(($E$152-SUM(E154,E156,E158,E160))&lt;1,"-","Please Review")</f>
        <v>-</v>
      </c>
      <c r="H152" s="319"/>
      <c r="I152" s="46"/>
      <c r="J152" s="46"/>
      <c r="K152" s="46"/>
      <c r="L152" s="47"/>
    </row>
    <row r="153" spans="1:12" ht="3.75" customHeight="1" x14ac:dyDescent="0.25">
      <c r="A153" s="45"/>
      <c r="B153" s="46"/>
      <c r="C153" s="46"/>
      <c r="D153" s="46"/>
      <c r="E153" s="46"/>
      <c r="F153" s="46"/>
      <c r="G153" s="59"/>
      <c r="H153" s="59"/>
      <c r="I153" s="46"/>
      <c r="J153" s="46"/>
      <c r="K153" s="46"/>
      <c r="L153" s="47"/>
    </row>
    <row r="154" spans="1:12" x14ac:dyDescent="0.25">
      <c r="A154" s="49" t="s">
        <v>207</v>
      </c>
      <c r="B154" s="46"/>
      <c r="C154" s="46"/>
      <c r="D154" s="46"/>
      <c r="E154" s="316">
        <f>COUNTIF(Event_and_Consequence!$CI$6:$CI$501,"yes")+COUNTIF(Event_and_Consequence!$CM$6:$CM$501,"yes")</f>
        <v>0</v>
      </c>
      <c r="F154" s="317"/>
      <c r="G154" s="46"/>
      <c r="H154" s="46"/>
      <c r="I154" s="46"/>
      <c r="J154" s="46"/>
      <c r="K154" s="46"/>
      <c r="L154" s="47"/>
    </row>
    <row r="155" spans="1:12" ht="3.75" customHeight="1" x14ac:dyDescent="0.25">
      <c r="A155" s="45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7"/>
    </row>
    <row r="156" spans="1:12" x14ac:dyDescent="0.25">
      <c r="A156" s="49" t="s">
        <v>98</v>
      </c>
      <c r="B156" s="46"/>
      <c r="C156" s="46"/>
      <c r="D156" s="46"/>
      <c r="E156" s="316">
        <f>COUNTIF(Event_and_Consequence!$CJ$6:$CJ$501,"yes")+COUNTIF(Event_and_Consequence!$CN$6:$CN$501,"yes")</f>
        <v>0</v>
      </c>
      <c r="F156" s="317"/>
      <c r="G156" s="46"/>
      <c r="H156" s="46"/>
      <c r="I156" s="46"/>
      <c r="J156" s="46"/>
      <c r="K156" s="46"/>
      <c r="L156" s="47"/>
    </row>
    <row r="157" spans="1:12" ht="3.75" customHeight="1" x14ac:dyDescent="0.25">
      <c r="A157" s="45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7"/>
    </row>
    <row r="158" spans="1:12" x14ac:dyDescent="0.25">
      <c r="A158" s="49" t="s">
        <v>99</v>
      </c>
      <c r="B158" s="46"/>
      <c r="C158" s="46"/>
      <c r="D158" s="46"/>
      <c r="E158" s="316">
        <f>COUNTIF(Event_and_Consequence!$CK$6:$CK$501,"yes")+COUNTIF(Event_and_Consequence!$CO$6:$CO$501,"yes")</f>
        <v>0</v>
      </c>
      <c r="F158" s="317"/>
      <c r="G158" s="46"/>
      <c r="H158" s="46"/>
      <c r="I158" s="46"/>
      <c r="J158" s="46"/>
      <c r="K158" s="46"/>
      <c r="L158" s="47"/>
    </row>
    <row r="159" spans="1:12" ht="3.75" customHeight="1" x14ac:dyDescent="0.25">
      <c r="A159" s="45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7"/>
    </row>
    <row r="160" spans="1:12" x14ac:dyDescent="0.25">
      <c r="A160" s="49" t="s">
        <v>100</v>
      </c>
      <c r="B160" s="46"/>
      <c r="C160" s="46"/>
      <c r="D160" s="46"/>
      <c r="E160" s="316">
        <f>COUNTIF(Event_and_Consequence!$CL$6:$CL$501,"yes")+COUNTIF(Event_and_Consequence!$CP$6:$CP$501,"yes")</f>
        <v>0</v>
      </c>
      <c r="F160" s="317"/>
      <c r="G160" s="46"/>
      <c r="H160" s="46"/>
      <c r="I160" s="46"/>
      <c r="J160" s="46"/>
      <c r="K160" s="46"/>
      <c r="L160" s="47"/>
    </row>
    <row r="161" spans="1:12" x14ac:dyDescent="0.25">
      <c r="A161" s="49"/>
      <c r="B161" s="46"/>
      <c r="C161" s="46"/>
      <c r="D161" s="46"/>
      <c r="E161" s="31"/>
      <c r="F161" s="31"/>
      <c r="G161" s="46"/>
      <c r="H161" s="46"/>
      <c r="I161" s="46"/>
      <c r="J161" s="46"/>
      <c r="K161" s="46"/>
      <c r="L161" s="47"/>
    </row>
    <row r="162" spans="1:12" x14ac:dyDescent="0.25">
      <c r="A162" s="45"/>
      <c r="B162" s="46"/>
      <c r="C162" s="46"/>
      <c r="D162" s="46"/>
      <c r="E162" s="46"/>
      <c r="F162" s="46"/>
      <c r="G162" s="35" t="s">
        <v>111</v>
      </c>
      <c r="H162" s="35"/>
      <c r="I162" s="46"/>
      <c r="J162" s="46"/>
      <c r="K162" s="46"/>
      <c r="L162" s="47"/>
    </row>
    <row r="163" spans="1:12" x14ac:dyDescent="0.25">
      <c r="A163" s="49" t="s">
        <v>528</v>
      </c>
      <c r="B163" s="46"/>
      <c r="C163" s="46"/>
      <c r="D163" s="46"/>
      <c r="E163" s="316">
        <f>COUNTIF(Event_and_Consequence!$CQ$6:$CQ$501,"Yes")</f>
        <v>0</v>
      </c>
      <c r="F163" s="317"/>
      <c r="G163" s="318" t="str">
        <f>IF(($E$163-E165)=0,"-","Release &lt;&gt; Location")</f>
        <v>-</v>
      </c>
      <c r="H163" s="319"/>
      <c r="I163" s="46"/>
      <c r="J163" s="46"/>
      <c r="K163" s="46"/>
      <c r="L163" s="47"/>
    </row>
    <row r="164" spans="1:12" ht="5.25" customHeight="1" x14ac:dyDescent="0.25">
      <c r="A164" s="45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7"/>
    </row>
    <row r="165" spans="1:12" x14ac:dyDescent="0.25">
      <c r="A165" s="49" t="s">
        <v>101</v>
      </c>
      <c r="B165" s="46"/>
      <c r="C165" s="46"/>
      <c r="D165" s="46"/>
      <c r="E165" s="316">
        <f>COUNTA(Event_and_Consequence!$CR$6:$CR$501)-COUNTIF(Event_and_Consequence!$CR$6:$CR$501,"No Release")</f>
        <v>0</v>
      </c>
      <c r="F165" s="317"/>
      <c r="G165" s="46"/>
      <c r="H165" s="46"/>
      <c r="I165" s="46"/>
      <c r="J165" s="46"/>
      <c r="K165" s="46"/>
      <c r="L165" s="47"/>
    </row>
    <row r="166" spans="1:12" x14ac:dyDescent="0.25">
      <c r="A166" s="49"/>
      <c r="B166" s="46"/>
      <c r="C166" s="46"/>
      <c r="D166" s="46"/>
      <c r="E166" s="31"/>
      <c r="F166" s="31"/>
      <c r="G166" s="46"/>
      <c r="H166" s="46"/>
      <c r="I166" s="46"/>
      <c r="J166" s="46"/>
      <c r="K166" s="46"/>
      <c r="L166" s="47"/>
    </row>
    <row r="167" spans="1:12" x14ac:dyDescent="0.25">
      <c r="A167" s="49" t="s">
        <v>529</v>
      </c>
      <c r="B167" s="46"/>
      <c r="C167" s="46"/>
      <c r="D167" s="46"/>
      <c r="E167" s="316">
        <f>COUNTIF(Event_and_Consequence!$CS$6:$CS$501,"Yes")</f>
        <v>0</v>
      </c>
      <c r="F167" s="317"/>
      <c r="G167" s="318" t="str">
        <f>IF(($E$167-E169)=0,"-","Release &lt;&gt; Location")</f>
        <v>-</v>
      </c>
      <c r="H167" s="319"/>
      <c r="I167" s="46"/>
      <c r="J167" s="46"/>
      <c r="K167" s="46"/>
      <c r="L167" s="47"/>
    </row>
    <row r="168" spans="1:12" ht="4.5" customHeight="1" x14ac:dyDescent="0.25">
      <c r="A168" s="45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7"/>
    </row>
    <row r="169" spans="1:12" x14ac:dyDescent="0.25">
      <c r="A169" s="49" t="s">
        <v>101</v>
      </c>
      <c r="B169" s="46"/>
      <c r="C169" s="46"/>
      <c r="D169" s="46"/>
      <c r="E169" s="316">
        <f>COUNTA(Event_and_Consequence!$CT$6:$CT$501)-COUNTIF(Event_and_Consequence!$CT$6:$CT$501,"No Release")</f>
        <v>0</v>
      </c>
      <c r="F169" s="317"/>
      <c r="G169" s="46"/>
      <c r="H169" s="46"/>
      <c r="I169" s="46"/>
      <c r="J169" s="46"/>
      <c r="K169" s="46"/>
      <c r="L169" s="47"/>
    </row>
    <row r="170" spans="1:12" x14ac:dyDescent="0.25">
      <c r="A170" s="49"/>
      <c r="B170" s="46"/>
      <c r="C170" s="46"/>
      <c r="D170" s="46"/>
      <c r="E170" s="31"/>
      <c r="F170" s="31"/>
      <c r="G170" s="46"/>
      <c r="H170" s="46"/>
      <c r="I170" s="46"/>
      <c r="J170" s="46"/>
      <c r="K170" s="46"/>
      <c r="L170" s="47"/>
    </row>
    <row r="171" spans="1:12" x14ac:dyDescent="0.25">
      <c r="A171" s="49" t="s">
        <v>530</v>
      </c>
      <c r="B171" s="46"/>
      <c r="C171" s="46"/>
      <c r="D171" s="46"/>
      <c r="E171" s="316">
        <f>COUNTIF(Event_and_Consequence!$CU$6:$CU$501,"Yes")</f>
        <v>0</v>
      </c>
      <c r="F171" s="317"/>
      <c r="G171" s="318" t="str">
        <f>IF(($E$171-E173)=0,"-","Release &lt;&gt; Location")</f>
        <v>-</v>
      </c>
      <c r="H171" s="319"/>
      <c r="I171" s="46"/>
      <c r="J171" s="46"/>
      <c r="K171" s="46"/>
      <c r="L171" s="47"/>
    </row>
    <row r="172" spans="1:12" ht="3.75" customHeight="1" x14ac:dyDescent="0.25">
      <c r="A172" s="45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7"/>
    </row>
    <row r="173" spans="1:12" x14ac:dyDescent="0.25">
      <c r="A173" s="49" t="s">
        <v>101</v>
      </c>
      <c r="B173" s="46"/>
      <c r="C173" s="46"/>
      <c r="D173" s="46"/>
      <c r="E173" s="316">
        <f>COUNTA(Event_and_Consequence!$CV$6:$CV$501)-COUNTIF(Event_and_Consequence!$CV$6:$CV$501,"No Release")</f>
        <v>0</v>
      </c>
      <c r="F173" s="317"/>
      <c r="G173" s="46"/>
      <c r="H173" s="46"/>
      <c r="I173" s="46"/>
      <c r="J173" s="46"/>
      <c r="K173" s="46"/>
      <c r="L173" s="47"/>
    </row>
    <row r="174" spans="1:12" x14ac:dyDescent="0.25">
      <c r="A174" s="49"/>
      <c r="B174" s="46"/>
      <c r="C174" s="46"/>
      <c r="D174" s="46"/>
      <c r="E174" s="31"/>
      <c r="F174" s="31"/>
      <c r="G174" s="46"/>
      <c r="H174" s="46"/>
      <c r="I174" s="46"/>
      <c r="J174" s="46"/>
      <c r="K174" s="46"/>
      <c r="L174" s="47"/>
    </row>
    <row r="175" spans="1:12" x14ac:dyDescent="0.25">
      <c r="A175" s="49" t="s">
        <v>531</v>
      </c>
      <c r="B175" s="46"/>
      <c r="C175" s="46"/>
      <c r="D175" s="46"/>
      <c r="E175" s="316">
        <f>COUNTIF(Event_and_Consequence!$CW$6:$CW$501,"Yes")</f>
        <v>0</v>
      </c>
      <c r="F175" s="317"/>
      <c r="G175" s="318" t="str">
        <f>IF(($E$175-E177)=0,"-","Release &lt;&gt; Location")</f>
        <v>-</v>
      </c>
      <c r="H175" s="319"/>
      <c r="I175" s="46"/>
      <c r="J175" s="46"/>
      <c r="K175" s="46"/>
      <c r="L175" s="47"/>
    </row>
    <row r="176" spans="1:12" ht="3.75" customHeight="1" x14ac:dyDescent="0.25">
      <c r="A176" s="45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7"/>
    </row>
    <row r="177" spans="1:12" x14ac:dyDescent="0.25">
      <c r="A177" s="49" t="s">
        <v>101</v>
      </c>
      <c r="B177" s="46"/>
      <c r="C177" s="46"/>
      <c r="D177" s="46"/>
      <c r="E177" s="316">
        <f>COUNTA(Event_and_Consequence!$CX$6:$CX$501)-COUNTIF(Event_and_Consequence!$CX$6:$CX$501,"No Release")</f>
        <v>0</v>
      </c>
      <c r="F177" s="317"/>
      <c r="G177" s="46"/>
      <c r="H177" s="46"/>
      <c r="I177" s="46"/>
      <c r="J177" s="46"/>
      <c r="K177" s="46"/>
      <c r="L177" s="47"/>
    </row>
    <row r="178" spans="1:12" x14ac:dyDescent="0.25">
      <c r="A178" s="49"/>
      <c r="B178" s="46"/>
      <c r="C178" s="46"/>
      <c r="D178" s="46"/>
      <c r="E178" s="31"/>
      <c r="F178" s="31"/>
      <c r="G178" s="46"/>
      <c r="H178" s="46"/>
      <c r="I178" s="46"/>
      <c r="J178" s="46"/>
      <c r="K178" s="46"/>
      <c r="L178" s="47"/>
    </row>
    <row r="179" spans="1:12" x14ac:dyDescent="0.25">
      <c r="A179" s="49" t="s">
        <v>532</v>
      </c>
      <c r="B179" s="46"/>
      <c r="C179" s="46"/>
      <c r="D179" s="46"/>
      <c r="E179" s="316">
        <f>COUNTIF(Event_and_Consequence!$CY$6:$CY$501,"Yes")</f>
        <v>0</v>
      </c>
      <c r="F179" s="317"/>
      <c r="G179" s="318" t="str">
        <f>IF(($E$179-E181)=0,"-","Release &lt;&gt; Location")</f>
        <v>-</v>
      </c>
      <c r="H179" s="319"/>
      <c r="I179" s="46"/>
      <c r="J179" s="46"/>
      <c r="K179" s="46"/>
      <c r="L179" s="47"/>
    </row>
    <row r="180" spans="1:12" ht="3.75" customHeight="1" x14ac:dyDescent="0.25">
      <c r="A180" s="45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7"/>
    </row>
    <row r="181" spans="1:12" x14ac:dyDescent="0.25">
      <c r="A181" s="49" t="s">
        <v>101</v>
      </c>
      <c r="B181" s="46"/>
      <c r="C181" s="46"/>
      <c r="D181" s="46"/>
      <c r="E181" s="316">
        <f>COUNTA(Event_and_Consequence!$CZ$6:$CZ$501)-COUNTIF(Event_and_Consequence!$CZ$6:$CZ$501,"No Release")</f>
        <v>0</v>
      </c>
      <c r="F181" s="317"/>
      <c r="G181" s="46"/>
      <c r="H181" s="46"/>
      <c r="I181" s="46"/>
      <c r="J181" s="46"/>
      <c r="K181" s="46"/>
      <c r="L181" s="47"/>
    </row>
    <row r="182" spans="1:12" x14ac:dyDescent="0.25">
      <c r="A182" s="49"/>
      <c r="B182" s="46"/>
      <c r="C182" s="46"/>
      <c r="D182" s="46"/>
      <c r="E182" s="31"/>
      <c r="F182" s="31"/>
      <c r="G182" s="46"/>
      <c r="H182" s="46"/>
      <c r="I182" s="46"/>
      <c r="J182" s="46"/>
      <c r="K182" s="46"/>
      <c r="L182" s="47"/>
    </row>
    <row r="183" spans="1:12" x14ac:dyDescent="0.25">
      <c r="A183" s="49" t="s">
        <v>527</v>
      </c>
      <c r="B183" s="46"/>
      <c r="C183" s="46"/>
      <c r="D183" s="46"/>
      <c r="E183" s="316">
        <f>COUNTIF(Event_and_Consequence!$DA$6:$DA$501,"Yes")</f>
        <v>0</v>
      </c>
      <c r="F183" s="317"/>
      <c r="G183" s="318" t="str">
        <f>IF(($E$183-E185)=0,"-","Release &lt;&gt; Location")</f>
        <v>-</v>
      </c>
      <c r="H183" s="319"/>
      <c r="I183" s="46"/>
      <c r="J183" s="46"/>
      <c r="K183" s="46"/>
      <c r="L183" s="47"/>
    </row>
    <row r="184" spans="1:12" ht="4.5" customHeight="1" x14ac:dyDescent="0.25">
      <c r="A184" s="45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7"/>
    </row>
    <row r="185" spans="1:12" x14ac:dyDescent="0.25">
      <c r="A185" s="49" t="s">
        <v>101</v>
      </c>
      <c r="B185" s="46"/>
      <c r="C185" s="46"/>
      <c r="D185" s="46"/>
      <c r="E185" s="316">
        <f>COUNTA(Event_and_Consequence!$DB$6:$DB$501)-COUNTIF(Event_and_Consequence!$DB$6:$DB$501,"No Release")</f>
        <v>0</v>
      </c>
      <c r="F185" s="317"/>
      <c r="G185" s="46"/>
      <c r="H185" s="46"/>
      <c r="I185" s="46"/>
      <c r="J185" s="46"/>
      <c r="K185" s="46"/>
      <c r="L185" s="47"/>
    </row>
    <row r="186" spans="1:12" x14ac:dyDescent="0.25">
      <c r="A186" s="49"/>
      <c r="B186" s="46"/>
      <c r="C186" s="46"/>
      <c r="D186" s="46"/>
      <c r="E186" s="31"/>
      <c r="F186" s="31"/>
      <c r="G186" s="46"/>
      <c r="H186" s="46"/>
      <c r="I186" s="46"/>
      <c r="J186" s="46"/>
      <c r="K186" s="46"/>
      <c r="L186" s="47"/>
    </row>
    <row r="187" spans="1:12" x14ac:dyDescent="0.25">
      <c r="A187" s="49" t="s">
        <v>533</v>
      </c>
      <c r="B187" s="46"/>
      <c r="C187" s="46"/>
      <c r="D187" s="46"/>
      <c r="E187" s="316">
        <f>COUNTIF(Event_and_Consequence!$DC$6:$DC$501,"Yes")</f>
        <v>0</v>
      </c>
      <c r="F187" s="317"/>
      <c r="G187" s="318" t="str">
        <f>IF(($E$187-E189)=0,"-","Release &lt;&gt; Location")</f>
        <v>-</v>
      </c>
      <c r="H187" s="319"/>
      <c r="I187" s="46"/>
      <c r="J187" s="46"/>
      <c r="K187" s="46"/>
      <c r="L187" s="47"/>
    </row>
    <row r="188" spans="1:12" ht="4.5" customHeight="1" x14ac:dyDescent="0.25">
      <c r="A188" s="45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7"/>
    </row>
    <row r="189" spans="1:12" x14ac:dyDescent="0.25">
      <c r="A189" s="49" t="s">
        <v>101</v>
      </c>
      <c r="B189" s="46"/>
      <c r="C189" s="46"/>
      <c r="D189" s="46"/>
      <c r="E189" s="316">
        <f>COUNTA(Event_and_Consequence!$DD$6:$DD$501)-COUNTIF(Event_and_Consequence!$DD$6:$DD$501,"No Release")</f>
        <v>0</v>
      </c>
      <c r="F189" s="317"/>
      <c r="G189" s="46"/>
      <c r="H189" s="46"/>
      <c r="I189" s="46"/>
      <c r="J189" s="46"/>
      <c r="K189" s="46"/>
      <c r="L189" s="47"/>
    </row>
    <row r="190" spans="1:12" x14ac:dyDescent="0.25">
      <c r="A190" s="49"/>
      <c r="B190" s="46"/>
      <c r="C190" s="46"/>
      <c r="D190" s="46"/>
      <c r="E190" s="31"/>
      <c r="F190" s="31"/>
      <c r="G190" s="46"/>
      <c r="H190" s="46"/>
      <c r="I190" s="46"/>
      <c r="J190" s="46"/>
      <c r="K190" s="46"/>
      <c r="L190" s="47"/>
    </row>
    <row r="191" spans="1:12" x14ac:dyDescent="0.25">
      <c r="A191" s="49" t="s">
        <v>534</v>
      </c>
      <c r="B191" s="46"/>
      <c r="C191" s="46"/>
      <c r="D191" s="46"/>
      <c r="E191" s="316">
        <f>COUNTIF(Event_and_Consequence!$DE$6:$DE$501,"Yes")</f>
        <v>0</v>
      </c>
      <c r="F191" s="317"/>
      <c r="G191" s="318" t="str">
        <f>IF(($E$191-E193)=0,"-","Release &lt;&gt; Location")</f>
        <v>-</v>
      </c>
      <c r="H191" s="319"/>
      <c r="I191" s="46"/>
      <c r="J191" s="46"/>
      <c r="K191" s="46"/>
      <c r="L191" s="47"/>
    </row>
    <row r="192" spans="1:12" ht="4.5" customHeight="1" x14ac:dyDescent="0.25">
      <c r="A192" s="45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7"/>
    </row>
    <row r="193" spans="1:12" x14ac:dyDescent="0.25">
      <c r="A193" s="49" t="s">
        <v>101</v>
      </c>
      <c r="B193" s="46"/>
      <c r="C193" s="46"/>
      <c r="D193" s="46"/>
      <c r="E193" s="316">
        <f>COUNTA(Event_and_Consequence!$DF$6:$DF$501)-COUNTIF(Event_and_Consequence!$DF$6:$DF$501,"No Release")</f>
        <v>0</v>
      </c>
      <c r="F193" s="317"/>
      <c r="G193" s="46"/>
      <c r="H193" s="46"/>
      <c r="I193" s="46"/>
      <c r="J193" s="46"/>
      <c r="K193" s="46"/>
      <c r="L193" s="47"/>
    </row>
    <row r="194" spans="1:12" x14ac:dyDescent="0.25">
      <c r="A194" s="45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7"/>
    </row>
    <row r="195" spans="1:12" x14ac:dyDescent="0.25">
      <c r="A195" s="60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2"/>
    </row>
  </sheetData>
  <mergeCells count="121">
    <mergeCell ref="I86:K88"/>
    <mergeCell ref="H16:I16"/>
    <mergeCell ref="H18:I18"/>
    <mergeCell ref="G20:H20"/>
    <mergeCell ref="H22:I22"/>
    <mergeCell ref="H24:I24"/>
    <mergeCell ref="H26:I26"/>
    <mergeCell ref="A2:L2"/>
    <mergeCell ref="E6:F6"/>
    <mergeCell ref="E8:F8"/>
    <mergeCell ref="E10:F10"/>
    <mergeCell ref="G12:H12"/>
    <mergeCell ref="H14:I14"/>
    <mergeCell ref="E49:F49"/>
    <mergeCell ref="G49:H49"/>
    <mergeCell ref="E51:F51"/>
    <mergeCell ref="G51:H51"/>
    <mergeCell ref="E53:F53"/>
    <mergeCell ref="G53:H53"/>
    <mergeCell ref="E37:F37"/>
    <mergeCell ref="G37:H37"/>
    <mergeCell ref="H39:I39"/>
    <mergeCell ref="H41:I41"/>
    <mergeCell ref="H43:I43"/>
    <mergeCell ref="E47:F47"/>
    <mergeCell ref="G47:H47"/>
    <mergeCell ref="G69:H69"/>
    <mergeCell ref="G71:H71"/>
    <mergeCell ref="G73:H73"/>
    <mergeCell ref="G75:H75"/>
    <mergeCell ref="G77:H77"/>
    <mergeCell ref="G79:H79"/>
    <mergeCell ref="G57:H57"/>
    <mergeCell ref="G59:H59"/>
    <mergeCell ref="G61:H61"/>
    <mergeCell ref="G63:H63"/>
    <mergeCell ref="G65:H65"/>
    <mergeCell ref="G67:H67"/>
    <mergeCell ref="E96:F96"/>
    <mergeCell ref="G96:H96"/>
    <mergeCell ref="E98:F98"/>
    <mergeCell ref="G98:H98"/>
    <mergeCell ref="E100:F100"/>
    <mergeCell ref="G100:H100"/>
    <mergeCell ref="G81:H81"/>
    <mergeCell ref="G83:H83"/>
    <mergeCell ref="E92:F92"/>
    <mergeCell ref="G92:H92"/>
    <mergeCell ref="E94:F94"/>
    <mergeCell ref="G94:H94"/>
    <mergeCell ref="G85:H85"/>
    <mergeCell ref="B86:E88"/>
    <mergeCell ref="G86:H88"/>
    <mergeCell ref="E111:F111"/>
    <mergeCell ref="E114:F114"/>
    <mergeCell ref="G114:H114"/>
    <mergeCell ref="E116:F116"/>
    <mergeCell ref="E118:F118"/>
    <mergeCell ref="G118:H118"/>
    <mergeCell ref="A103:D103"/>
    <mergeCell ref="E103:F103"/>
    <mergeCell ref="G103:H103"/>
    <mergeCell ref="E105:F105"/>
    <mergeCell ref="E107:F107"/>
    <mergeCell ref="E109:F109"/>
    <mergeCell ref="E128:F128"/>
    <mergeCell ref="E130:F130"/>
    <mergeCell ref="G130:H130"/>
    <mergeCell ref="E132:F132"/>
    <mergeCell ref="E134:F134"/>
    <mergeCell ref="G134:H134"/>
    <mergeCell ref="E120:F120"/>
    <mergeCell ref="E122:F122"/>
    <mergeCell ref="G122:H122"/>
    <mergeCell ref="E124:F124"/>
    <mergeCell ref="E126:F126"/>
    <mergeCell ref="G126:H126"/>
    <mergeCell ref="A152:D152"/>
    <mergeCell ref="E152:F152"/>
    <mergeCell ref="G152:H152"/>
    <mergeCell ref="E136:F136"/>
    <mergeCell ref="E138:F138"/>
    <mergeCell ref="G138:H138"/>
    <mergeCell ref="E140:F140"/>
    <mergeCell ref="E145:F145"/>
    <mergeCell ref="G145:H145"/>
    <mergeCell ref="E171:F171"/>
    <mergeCell ref="G171:H171"/>
    <mergeCell ref="E154:F154"/>
    <mergeCell ref="E156:F156"/>
    <mergeCell ref="E158:F158"/>
    <mergeCell ref="E160:F160"/>
    <mergeCell ref="E163:F163"/>
    <mergeCell ref="G163:H163"/>
    <mergeCell ref="E147:F147"/>
    <mergeCell ref="G147:H147"/>
    <mergeCell ref="E149:F149"/>
    <mergeCell ref="G28:H28"/>
    <mergeCell ref="H30:I30"/>
    <mergeCell ref="H32:I32"/>
    <mergeCell ref="H34:I34"/>
    <mergeCell ref="E189:F189"/>
    <mergeCell ref="E191:F191"/>
    <mergeCell ref="G191:H191"/>
    <mergeCell ref="E193:F193"/>
    <mergeCell ref="E181:F181"/>
    <mergeCell ref="E183:F183"/>
    <mergeCell ref="G183:H183"/>
    <mergeCell ref="E185:F185"/>
    <mergeCell ref="E187:F187"/>
    <mergeCell ref="G187:H187"/>
    <mergeCell ref="E173:F173"/>
    <mergeCell ref="E175:F175"/>
    <mergeCell ref="G175:H175"/>
    <mergeCell ref="E177:F177"/>
    <mergeCell ref="E179:F179"/>
    <mergeCell ref="G179:H179"/>
    <mergeCell ref="E165:F165"/>
    <mergeCell ref="E167:F167"/>
    <mergeCell ref="G167:H167"/>
    <mergeCell ref="E169:F169"/>
  </mergeCells>
  <conditionalFormatting sqref="G86:H88">
    <cfRule type="containsText" dxfId="531" priority="1" operator="containsText" text="Yes">
      <formula>NOT(ISERROR(SEARCH("Yes",G86)))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B0F0"/>
    <pageSetUpPr fitToPage="1"/>
  </sheetPr>
  <dimension ref="A1:Y325"/>
  <sheetViews>
    <sheetView zoomScaleNormal="100" workbookViewId="0">
      <pane ySplit="2" topLeftCell="A3" activePane="bottomLeft" state="frozen"/>
      <selection pane="bottomLeft" activeCell="A6" sqref="A6"/>
    </sheetView>
  </sheetViews>
  <sheetFormatPr defaultColWidth="9.109375" defaultRowHeight="13.2" x14ac:dyDescent="0.25"/>
  <cols>
    <col min="1" max="1" width="19.6640625" style="81" customWidth="1"/>
    <col min="2" max="2" width="19.6640625" style="7" customWidth="1"/>
    <col min="3" max="6" width="19.6640625" style="7" hidden="1" customWidth="1"/>
    <col min="7" max="8" width="19.6640625" style="231" customWidth="1"/>
    <col min="9" max="9" width="11.44140625" style="7" bestFit="1" customWidth="1"/>
    <col min="10" max="10" width="10" style="7" customWidth="1"/>
    <col min="11" max="11" width="19.33203125" style="7" customWidth="1"/>
    <col min="12" max="13" width="13.44140625" style="7" hidden="1" customWidth="1"/>
    <col min="14" max="14" width="13.33203125" style="7" customWidth="1"/>
    <col min="15" max="15" width="17.88671875" style="82" customWidth="1"/>
    <col min="16" max="16" width="16.6640625" style="7" bestFit="1" customWidth="1"/>
    <col min="17" max="17" width="17" style="7" bestFit="1" customWidth="1"/>
    <col min="18" max="18" width="13.44140625" style="7" bestFit="1" customWidth="1"/>
    <col min="19" max="19" width="9.33203125" style="7" hidden="1" customWidth="1"/>
    <col min="20" max="20" width="12.33203125" customWidth="1"/>
    <col min="21" max="21" width="20.33203125" bestFit="1" customWidth="1"/>
    <col min="22" max="22" width="9.6640625" style="7" customWidth="1"/>
    <col min="23" max="25" width="9.6640625" style="7" hidden="1" customWidth="1"/>
    <col min="26" max="26" width="9.6640625" style="7" customWidth="1"/>
    <col min="27" max="16384" width="9.109375" style="7"/>
  </cols>
  <sheetData>
    <row r="1" spans="1:25" ht="25.5" customHeight="1" thickBot="1" x14ac:dyDescent="0.3">
      <c r="A1" s="229"/>
      <c r="B1" s="230"/>
      <c r="C1" s="230"/>
      <c r="D1" s="230"/>
      <c r="E1" s="230"/>
      <c r="F1" s="230"/>
      <c r="G1" s="230"/>
      <c r="H1" s="230"/>
      <c r="I1" s="342" t="s">
        <v>209</v>
      </c>
      <c r="J1" s="342"/>
      <c r="K1" s="342"/>
      <c r="L1" s="230"/>
      <c r="M1" s="230"/>
      <c r="N1" s="230"/>
      <c r="O1" s="230"/>
      <c r="P1" s="230"/>
      <c r="Q1" s="230"/>
      <c r="R1" s="230"/>
      <c r="S1" s="230"/>
      <c r="T1" s="230"/>
      <c r="U1" s="230"/>
    </row>
    <row r="2" spans="1:25" s="8" customFormat="1" ht="24.6" thickBot="1" x14ac:dyDescent="0.3">
      <c r="A2" s="165" t="s">
        <v>2</v>
      </c>
      <c r="B2" s="166" t="s">
        <v>0</v>
      </c>
      <c r="C2" s="167" t="s">
        <v>33</v>
      </c>
      <c r="D2" s="166" t="s">
        <v>71</v>
      </c>
      <c r="E2" s="167" t="s">
        <v>58</v>
      </c>
      <c r="F2" s="166" t="s">
        <v>33</v>
      </c>
      <c r="G2" s="167" t="s">
        <v>41</v>
      </c>
      <c r="H2" s="166" t="s">
        <v>40</v>
      </c>
      <c r="I2" s="166" t="s">
        <v>43</v>
      </c>
      <c r="J2" s="166" t="s">
        <v>42</v>
      </c>
      <c r="K2" s="166" t="s">
        <v>1</v>
      </c>
      <c r="L2" s="166" t="s">
        <v>33</v>
      </c>
      <c r="M2" s="166" t="s">
        <v>33</v>
      </c>
      <c r="N2" s="166" t="s">
        <v>31</v>
      </c>
      <c r="O2" s="166" t="s">
        <v>535</v>
      </c>
      <c r="P2" s="166" t="s">
        <v>59</v>
      </c>
      <c r="Q2" s="166" t="s">
        <v>69</v>
      </c>
      <c r="R2" s="166" t="s">
        <v>347</v>
      </c>
      <c r="S2" s="166" t="s">
        <v>33</v>
      </c>
      <c r="T2" s="168" t="s">
        <v>210</v>
      </c>
      <c r="U2" s="169" t="s">
        <v>75</v>
      </c>
      <c r="W2" s="63" t="s">
        <v>201</v>
      </c>
      <c r="X2" s="64"/>
      <c r="Y2" s="65"/>
    </row>
    <row r="3" spans="1:25" s="10" customFormat="1" ht="12.6" thickBot="1" x14ac:dyDescent="0.3">
      <c r="A3" s="170" t="s">
        <v>237</v>
      </c>
      <c r="B3" s="171" t="s">
        <v>29</v>
      </c>
      <c r="C3" s="171"/>
      <c r="D3" s="171"/>
      <c r="E3" s="171"/>
      <c r="F3" s="171"/>
      <c r="G3" s="171" t="s">
        <v>32</v>
      </c>
      <c r="H3" s="171" t="s">
        <v>8</v>
      </c>
      <c r="I3" s="171" t="s">
        <v>7</v>
      </c>
      <c r="J3" s="171">
        <v>55068</v>
      </c>
      <c r="K3" s="171" t="s">
        <v>6</v>
      </c>
      <c r="L3" s="171"/>
      <c r="M3" s="171"/>
      <c r="N3" s="171">
        <v>324110</v>
      </c>
      <c r="O3" s="171" t="s">
        <v>124</v>
      </c>
      <c r="P3" s="172">
        <v>1960970</v>
      </c>
      <c r="Q3" s="172">
        <v>1727780</v>
      </c>
      <c r="R3" s="172">
        <v>280000</v>
      </c>
      <c r="S3" s="173"/>
      <c r="T3" s="174" t="s">
        <v>194</v>
      </c>
      <c r="U3" s="91" t="s">
        <v>62</v>
      </c>
      <c r="W3" s="66"/>
      <c r="X3" s="67"/>
      <c r="Y3" s="68"/>
    </row>
    <row r="4" spans="1:25" s="10" customFormat="1" ht="12.6" thickBot="1" x14ac:dyDescent="0.3">
      <c r="A4" s="170" t="s">
        <v>237</v>
      </c>
      <c r="B4" s="171" t="s">
        <v>238</v>
      </c>
      <c r="C4" s="171"/>
      <c r="D4" s="171"/>
      <c r="E4" s="171"/>
      <c r="F4" s="171"/>
      <c r="G4" s="171" t="s">
        <v>239</v>
      </c>
      <c r="H4" s="171" t="s">
        <v>235</v>
      </c>
      <c r="I4" s="171" t="s">
        <v>236</v>
      </c>
      <c r="J4" s="171">
        <v>77001</v>
      </c>
      <c r="K4" s="171" t="s">
        <v>6</v>
      </c>
      <c r="L4" s="171"/>
      <c r="M4" s="171"/>
      <c r="N4" s="171">
        <v>325188</v>
      </c>
      <c r="O4" s="171" t="s">
        <v>244</v>
      </c>
      <c r="P4" s="172">
        <v>1974320</v>
      </c>
      <c r="Q4" s="172">
        <v>1823400</v>
      </c>
      <c r="R4" s="175"/>
      <c r="S4" s="173"/>
      <c r="T4" s="174" t="s">
        <v>194</v>
      </c>
      <c r="U4" s="91" t="s">
        <v>61</v>
      </c>
      <c r="W4" s="66"/>
      <c r="X4" s="67"/>
      <c r="Y4" s="68"/>
    </row>
    <row r="5" spans="1:25" s="9" customFormat="1" ht="13.5" customHeight="1" thickBot="1" x14ac:dyDescent="0.3">
      <c r="A5" s="226" t="s">
        <v>351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8"/>
      <c r="W5" s="75" t="s">
        <v>202</v>
      </c>
      <c r="X5" s="76" t="s">
        <v>112</v>
      </c>
      <c r="Y5" s="77" t="s">
        <v>113</v>
      </c>
    </row>
    <row r="6" spans="1:25" ht="12" x14ac:dyDescent="0.25">
      <c r="A6" s="284"/>
      <c r="B6" s="285"/>
      <c r="C6" s="286"/>
      <c r="D6" s="286"/>
      <c r="E6" s="286"/>
      <c r="F6" s="286"/>
      <c r="G6" s="287"/>
      <c r="H6" s="286"/>
      <c r="I6" s="286"/>
      <c r="J6" s="288"/>
      <c r="K6" s="286"/>
      <c r="L6" s="286"/>
      <c r="M6" s="286"/>
      <c r="N6" s="286"/>
      <c r="O6" s="289"/>
      <c r="P6" s="290"/>
      <c r="Q6" s="290"/>
      <c r="R6" s="290"/>
      <c r="S6" s="291"/>
      <c r="T6" s="292"/>
      <c r="U6" s="293"/>
      <c r="V6" s="41"/>
      <c r="W6" s="69">
        <f>COUNTIFS(Event_and_Consequence!$DG$6:$DG$500,W$5,Event_and_Consequence!$B$6:$B$500,Facility_Information!$B6)</f>
        <v>0</v>
      </c>
      <c r="X6" s="70">
        <f>COUNTIFS(Event_and_Consequence!$DG$6:$DG$500,X$5,Event_and_Consequence!$B$6:$B$500,Facility_Information!$B6)</f>
        <v>0</v>
      </c>
      <c r="Y6" s="71" t="str">
        <f t="shared" ref="Y6:Y7" si="0">IF(AND(A6&lt;&gt;"",SUM(W6:X6)=0),1,"")</f>
        <v/>
      </c>
    </row>
    <row r="7" spans="1:25" ht="12" x14ac:dyDescent="0.25">
      <c r="A7" s="284"/>
      <c r="B7" s="285"/>
      <c r="C7" s="286"/>
      <c r="D7" s="286"/>
      <c r="E7" s="286"/>
      <c r="F7" s="286"/>
      <c r="G7" s="287"/>
      <c r="H7" s="286"/>
      <c r="I7" s="286"/>
      <c r="J7" s="288"/>
      <c r="K7" s="286"/>
      <c r="L7" s="286"/>
      <c r="M7" s="286"/>
      <c r="N7" s="286"/>
      <c r="O7" s="289"/>
      <c r="P7" s="290"/>
      <c r="Q7" s="290"/>
      <c r="R7" s="290"/>
      <c r="S7" s="291"/>
      <c r="T7" s="292"/>
      <c r="U7" s="293"/>
      <c r="V7" s="41"/>
      <c r="W7" s="69">
        <f>COUNTIFS(Event_and_Consequence!$DG$6:$DG$500,W$5,Event_and_Consequence!$B$6:$B$500,Facility_Information!$B7)</f>
        <v>0</v>
      </c>
      <c r="X7" s="70">
        <f>COUNTIFS(Event_and_Consequence!$DG$6:$DG$500,X$5,Event_and_Consequence!$B$6:$B$500,Facility_Information!$B7)</f>
        <v>0</v>
      </c>
      <c r="Y7" s="71" t="str">
        <f t="shared" si="0"/>
        <v/>
      </c>
    </row>
    <row r="8" spans="1:25" s="92" customFormat="1" ht="12" x14ac:dyDescent="0.25">
      <c r="A8" s="284"/>
      <c r="B8" s="285"/>
      <c r="C8" s="286"/>
      <c r="D8" s="286"/>
      <c r="E8" s="286"/>
      <c r="F8" s="286"/>
      <c r="G8" s="287"/>
      <c r="H8" s="286"/>
      <c r="I8" s="286"/>
      <c r="J8" s="288"/>
      <c r="K8" s="286"/>
      <c r="L8" s="286"/>
      <c r="M8" s="286"/>
      <c r="N8" s="286"/>
      <c r="O8" s="289"/>
      <c r="P8" s="290"/>
      <c r="Q8" s="290"/>
      <c r="R8" s="290"/>
      <c r="S8" s="291"/>
      <c r="T8" s="292"/>
      <c r="U8" s="293"/>
      <c r="W8" s="69">
        <f>COUNTIFS(Event_and_Consequence!$DG$6:$DG$500,W$5,Event_and_Consequence!$B$6:$B$500,Facility_Information!$B8)</f>
        <v>0</v>
      </c>
      <c r="X8" s="70">
        <f>COUNTIFS(Event_and_Consequence!$DG$6:$DG$500,X$5,Event_and_Consequence!$B$6:$B$500,Facility_Information!$B8)</f>
        <v>0</v>
      </c>
      <c r="Y8" s="71" t="str">
        <f t="shared" ref="Y8:Y71" si="1">IF(AND(A8&lt;&gt;"",SUM(W8:X8)=0),1,"")</f>
        <v/>
      </c>
    </row>
    <row r="9" spans="1:25" s="92" customFormat="1" ht="12" x14ac:dyDescent="0.25">
      <c r="A9" s="284"/>
      <c r="B9" s="285"/>
      <c r="C9" s="286"/>
      <c r="D9" s="286"/>
      <c r="E9" s="286"/>
      <c r="F9" s="286"/>
      <c r="G9" s="287"/>
      <c r="H9" s="286"/>
      <c r="I9" s="286"/>
      <c r="J9" s="288"/>
      <c r="K9" s="286"/>
      <c r="L9" s="286"/>
      <c r="M9" s="286"/>
      <c r="N9" s="286"/>
      <c r="O9" s="289"/>
      <c r="P9" s="290"/>
      <c r="Q9" s="290"/>
      <c r="R9" s="290"/>
      <c r="S9" s="291"/>
      <c r="T9" s="292"/>
      <c r="U9" s="293"/>
      <c r="W9" s="69">
        <f>COUNTIFS(Event_and_Consequence!$DG$6:$DG$500,W$5,Event_and_Consequence!$B$6:$B$500,Facility_Information!$B9)</f>
        <v>0</v>
      </c>
      <c r="X9" s="70">
        <f>COUNTIFS(Event_and_Consequence!$DG$6:$DG$500,X$5,Event_and_Consequence!$B$6:$B$500,Facility_Information!$B9)</f>
        <v>0</v>
      </c>
      <c r="Y9" s="71" t="str">
        <f t="shared" si="1"/>
        <v/>
      </c>
    </row>
    <row r="10" spans="1:25" s="92" customFormat="1" ht="12" x14ac:dyDescent="0.25">
      <c r="A10" s="284"/>
      <c r="B10" s="285"/>
      <c r="C10" s="286"/>
      <c r="D10" s="286"/>
      <c r="E10" s="286"/>
      <c r="F10" s="286"/>
      <c r="G10" s="287"/>
      <c r="H10" s="286"/>
      <c r="I10" s="286"/>
      <c r="J10" s="288"/>
      <c r="K10" s="286"/>
      <c r="L10" s="286"/>
      <c r="M10" s="286"/>
      <c r="N10" s="286"/>
      <c r="O10" s="289"/>
      <c r="P10" s="290"/>
      <c r="Q10" s="290"/>
      <c r="R10" s="290"/>
      <c r="S10" s="291"/>
      <c r="T10" s="292"/>
      <c r="U10" s="293"/>
      <c r="W10" s="69">
        <f>COUNTIFS(Event_and_Consequence!$DG$6:$DG$500,W$5,Event_and_Consequence!$B$6:$B$500,Facility_Information!$B10)</f>
        <v>0</v>
      </c>
      <c r="X10" s="70">
        <f>COUNTIFS(Event_and_Consequence!$DG$6:$DG$500,X$5,Event_and_Consequence!$B$6:$B$500,Facility_Information!$B10)</f>
        <v>0</v>
      </c>
      <c r="Y10" s="71" t="str">
        <f t="shared" si="1"/>
        <v/>
      </c>
    </row>
    <row r="11" spans="1:25" s="92" customFormat="1" ht="12" x14ac:dyDescent="0.25">
      <c r="A11" s="284"/>
      <c r="B11" s="285"/>
      <c r="C11" s="286"/>
      <c r="D11" s="286"/>
      <c r="E11" s="286"/>
      <c r="F11" s="286"/>
      <c r="G11" s="287"/>
      <c r="H11" s="286"/>
      <c r="I11" s="286"/>
      <c r="J11" s="288"/>
      <c r="K11" s="286"/>
      <c r="L11" s="286"/>
      <c r="M11" s="286"/>
      <c r="N11" s="286"/>
      <c r="O11" s="289"/>
      <c r="P11" s="290"/>
      <c r="Q11" s="290"/>
      <c r="R11" s="290"/>
      <c r="S11" s="291"/>
      <c r="T11" s="292"/>
      <c r="U11" s="293"/>
      <c r="W11" s="69">
        <f>COUNTIFS(Event_and_Consequence!$DG$6:$DG$500,W$5,Event_and_Consequence!$B$6:$B$500,Facility_Information!$B11)</f>
        <v>0</v>
      </c>
      <c r="X11" s="70">
        <f>COUNTIFS(Event_and_Consequence!$DG$6:$DG$500,X$5,Event_and_Consequence!$B$6:$B$500,Facility_Information!$B11)</f>
        <v>0</v>
      </c>
      <c r="Y11" s="71" t="str">
        <f t="shared" si="1"/>
        <v/>
      </c>
    </row>
    <row r="12" spans="1:25" s="92" customFormat="1" ht="12" x14ac:dyDescent="0.25">
      <c r="A12" s="284"/>
      <c r="B12" s="285"/>
      <c r="C12" s="286"/>
      <c r="D12" s="286"/>
      <c r="E12" s="286"/>
      <c r="F12" s="286"/>
      <c r="G12" s="287"/>
      <c r="H12" s="286"/>
      <c r="I12" s="286"/>
      <c r="J12" s="288"/>
      <c r="K12" s="286"/>
      <c r="L12" s="286"/>
      <c r="M12" s="286"/>
      <c r="N12" s="286"/>
      <c r="O12" s="289"/>
      <c r="P12" s="290"/>
      <c r="Q12" s="290"/>
      <c r="R12" s="290"/>
      <c r="S12" s="291"/>
      <c r="T12" s="292"/>
      <c r="U12" s="293"/>
      <c r="W12" s="69">
        <f>COUNTIFS(Event_and_Consequence!$DG$6:$DG$500,W$5,Event_and_Consequence!$B$6:$B$500,Facility_Information!$B12)</f>
        <v>0</v>
      </c>
      <c r="X12" s="70">
        <f>COUNTIFS(Event_and_Consequence!$DG$6:$DG$500,X$5,Event_and_Consequence!$B$6:$B$500,Facility_Information!$B12)</f>
        <v>0</v>
      </c>
      <c r="Y12" s="71" t="str">
        <f t="shared" si="1"/>
        <v/>
      </c>
    </row>
    <row r="13" spans="1:25" s="92" customFormat="1" ht="12" x14ac:dyDescent="0.25">
      <c r="A13" s="284"/>
      <c r="B13" s="285"/>
      <c r="C13" s="286"/>
      <c r="D13" s="286"/>
      <c r="E13" s="286"/>
      <c r="F13" s="286"/>
      <c r="G13" s="287"/>
      <c r="H13" s="286"/>
      <c r="I13" s="286"/>
      <c r="J13" s="288"/>
      <c r="K13" s="286"/>
      <c r="L13" s="286"/>
      <c r="M13" s="286"/>
      <c r="N13" s="286"/>
      <c r="O13" s="289"/>
      <c r="P13" s="290"/>
      <c r="Q13" s="290"/>
      <c r="R13" s="290"/>
      <c r="S13" s="291"/>
      <c r="T13" s="292"/>
      <c r="U13" s="293"/>
      <c r="W13" s="69">
        <f>COUNTIFS(Event_and_Consequence!$DG$6:$DG$500,W$5,Event_and_Consequence!$B$6:$B$500,Facility_Information!$B13)</f>
        <v>0</v>
      </c>
      <c r="X13" s="70">
        <f>COUNTIFS(Event_and_Consequence!$DG$6:$DG$500,X$5,Event_and_Consequence!$B$6:$B$500,Facility_Information!$B13)</f>
        <v>0</v>
      </c>
      <c r="Y13" s="71" t="str">
        <f t="shared" si="1"/>
        <v/>
      </c>
    </row>
    <row r="14" spans="1:25" s="92" customFormat="1" ht="12" x14ac:dyDescent="0.25">
      <c r="A14" s="284"/>
      <c r="B14" s="285"/>
      <c r="C14" s="286"/>
      <c r="D14" s="286"/>
      <c r="E14" s="286"/>
      <c r="F14" s="286"/>
      <c r="G14" s="287"/>
      <c r="H14" s="286"/>
      <c r="I14" s="286"/>
      <c r="J14" s="288"/>
      <c r="K14" s="286"/>
      <c r="L14" s="286"/>
      <c r="M14" s="286"/>
      <c r="N14" s="286"/>
      <c r="O14" s="289"/>
      <c r="P14" s="290"/>
      <c r="Q14" s="290"/>
      <c r="R14" s="290"/>
      <c r="S14" s="291"/>
      <c r="T14" s="292"/>
      <c r="U14" s="293"/>
      <c r="W14" s="69">
        <f>COUNTIFS(Event_and_Consequence!$DG$6:$DG$500,W$5,Event_and_Consequence!$B$6:$B$500,Facility_Information!$B14)</f>
        <v>0</v>
      </c>
      <c r="X14" s="70">
        <f>COUNTIFS(Event_and_Consequence!$DG$6:$DG$500,X$5,Event_and_Consequence!$B$6:$B$500,Facility_Information!$B14)</f>
        <v>0</v>
      </c>
      <c r="Y14" s="71" t="str">
        <f t="shared" si="1"/>
        <v/>
      </c>
    </row>
    <row r="15" spans="1:25" s="92" customFormat="1" ht="12" x14ac:dyDescent="0.25">
      <c r="A15" s="284"/>
      <c r="B15" s="285"/>
      <c r="C15" s="286"/>
      <c r="D15" s="286"/>
      <c r="E15" s="286"/>
      <c r="F15" s="286"/>
      <c r="G15" s="287"/>
      <c r="H15" s="286"/>
      <c r="I15" s="286"/>
      <c r="J15" s="288"/>
      <c r="K15" s="286"/>
      <c r="L15" s="286"/>
      <c r="M15" s="286"/>
      <c r="N15" s="286"/>
      <c r="O15" s="289"/>
      <c r="P15" s="290"/>
      <c r="Q15" s="290"/>
      <c r="R15" s="290"/>
      <c r="S15" s="291"/>
      <c r="T15" s="292"/>
      <c r="U15" s="293"/>
      <c r="W15" s="69">
        <f>COUNTIFS(Event_and_Consequence!$DG$6:$DG$500,W$5,Event_and_Consequence!$B$6:$B$500,Facility_Information!$B15)</f>
        <v>0</v>
      </c>
      <c r="X15" s="70">
        <f>COUNTIFS(Event_and_Consequence!$DG$6:$DG$500,X$5,Event_and_Consequence!$B$6:$B$500,Facility_Information!$B15)</f>
        <v>0</v>
      </c>
      <c r="Y15" s="71" t="str">
        <f t="shared" si="1"/>
        <v/>
      </c>
    </row>
    <row r="16" spans="1:25" s="92" customFormat="1" ht="12" x14ac:dyDescent="0.25">
      <c r="A16" s="284"/>
      <c r="B16" s="285"/>
      <c r="C16" s="286"/>
      <c r="D16" s="286"/>
      <c r="E16" s="286"/>
      <c r="F16" s="286"/>
      <c r="G16" s="287"/>
      <c r="H16" s="286"/>
      <c r="I16" s="286"/>
      <c r="J16" s="288"/>
      <c r="K16" s="286"/>
      <c r="L16" s="286"/>
      <c r="M16" s="286"/>
      <c r="N16" s="286"/>
      <c r="O16" s="289"/>
      <c r="P16" s="290"/>
      <c r="Q16" s="290"/>
      <c r="R16" s="290"/>
      <c r="S16" s="291"/>
      <c r="T16" s="292"/>
      <c r="U16" s="293"/>
      <c r="W16" s="69">
        <f>COUNTIFS(Event_and_Consequence!$DG$6:$DG$500,W$5,Event_and_Consequence!$B$6:$B$500,Facility_Information!$B16)</f>
        <v>0</v>
      </c>
      <c r="X16" s="70">
        <f>COUNTIFS(Event_and_Consequence!$DG$6:$DG$500,X$5,Event_and_Consequence!$B$6:$B$500,Facility_Information!$B16)</f>
        <v>0</v>
      </c>
      <c r="Y16" s="71" t="str">
        <f t="shared" si="1"/>
        <v/>
      </c>
    </row>
    <row r="17" spans="1:25" ht="12" x14ac:dyDescent="0.25">
      <c r="A17" s="284"/>
      <c r="B17" s="285"/>
      <c r="C17" s="286"/>
      <c r="D17" s="286"/>
      <c r="E17" s="286"/>
      <c r="F17" s="286"/>
      <c r="G17" s="287"/>
      <c r="H17" s="286"/>
      <c r="I17" s="286"/>
      <c r="J17" s="288"/>
      <c r="K17" s="286"/>
      <c r="L17" s="286"/>
      <c r="M17" s="286"/>
      <c r="N17" s="286"/>
      <c r="O17" s="289"/>
      <c r="P17" s="290"/>
      <c r="Q17" s="290"/>
      <c r="R17" s="290"/>
      <c r="S17" s="291"/>
      <c r="T17" s="292"/>
      <c r="U17" s="293"/>
      <c r="W17" s="69">
        <f>COUNTIFS(Event_and_Consequence!$DG$6:$DG$500,W$5,Event_and_Consequence!$B$6:$B$500,Facility_Information!$B17)</f>
        <v>0</v>
      </c>
      <c r="X17" s="70">
        <f>COUNTIFS(Event_and_Consequence!$DG$6:$DG$500,X$5,Event_and_Consequence!$B$6:$B$500,Facility_Information!$B17)</f>
        <v>0</v>
      </c>
      <c r="Y17" s="71" t="str">
        <f t="shared" si="1"/>
        <v/>
      </c>
    </row>
    <row r="18" spans="1:25" ht="12" x14ac:dyDescent="0.25">
      <c r="A18" s="284"/>
      <c r="B18" s="285"/>
      <c r="C18" s="286"/>
      <c r="D18" s="286"/>
      <c r="E18" s="286"/>
      <c r="F18" s="286"/>
      <c r="G18" s="287"/>
      <c r="H18" s="286"/>
      <c r="I18" s="286"/>
      <c r="J18" s="288"/>
      <c r="K18" s="286"/>
      <c r="L18" s="286"/>
      <c r="M18" s="286"/>
      <c r="N18" s="286"/>
      <c r="O18" s="289"/>
      <c r="P18" s="290"/>
      <c r="Q18" s="290"/>
      <c r="R18" s="290"/>
      <c r="S18" s="291"/>
      <c r="T18" s="292"/>
      <c r="U18" s="293"/>
      <c r="W18" s="69">
        <f>COUNTIFS(Event_and_Consequence!$DG$6:$DG$500,W$5,Event_and_Consequence!$B$6:$B$500,Facility_Information!$B18)</f>
        <v>0</v>
      </c>
      <c r="X18" s="70">
        <f>COUNTIFS(Event_and_Consequence!$DG$6:$DG$500,X$5,Event_and_Consequence!$B$6:$B$500,Facility_Information!$B18)</f>
        <v>0</v>
      </c>
      <c r="Y18" s="71" t="str">
        <f t="shared" si="1"/>
        <v/>
      </c>
    </row>
    <row r="19" spans="1:25" ht="12" x14ac:dyDescent="0.25">
      <c r="A19" s="284"/>
      <c r="B19" s="285"/>
      <c r="C19" s="286"/>
      <c r="D19" s="286"/>
      <c r="E19" s="286"/>
      <c r="F19" s="286"/>
      <c r="G19" s="287"/>
      <c r="H19" s="286"/>
      <c r="I19" s="286"/>
      <c r="J19" s="288"/>
      <c r="K19" s="286"/>
      <c r="L19" s="286"/>
      <c r="M19" s="286"/>
      <c r="N19" s="286"/>
      <c r="O19" s="289"/>
      <c r="P19" s="290"/>
      <c r="Q19" s="290"/>
      <c r="R19" s="290"/>
      <c r="S19" s="291"/>
      <c r="T19" s="292"/>
      <c r="U19" s="293"/>
      <c r="W19" s="69">
        <f>COUNTIFS(Event_and_Consequence!$DG$6:$DG$500,W$5,Event_and_Consequence!$B$6:$B$500,Facility_Information!$B19)</f>
        <v>0</v>
      </c>
      <c r="X19" s="70">
        <f>COUNTIFS(Event_and_Consequence!$DG$6:$DG$500,X$5,Event_and_Consequence!$B$6:$B$500,Facility_Information!$B19)</f>
        <v>0</v>
      </c>
      <c r="Y19" s="71" t="str">
        <f t="shared" si="1"/>
        <v/>
      </c>
    </row>
    <row r="20" spans="1:25" ht="12" x14ac:dyDescent="0.25">
      <c r="A20" s="284"/>
      <c r="B20" s="285"/>
      <c r="C20" s="286"/>
      <c r="D20" s="286"/>
      <c r="E20" s="286"/>
      <c r="F20" s="286"/>
      <c r="G20" s="287"/>
      <c r="H20" s="286"/>
      <c r="I20" s="286"/>
      <c r="J20" s="288"/>
      <c r="K20" s="286"/>
      <c r="L20" s="286"/>
      <c r="M20" s="286"/>
      <c r="N20" s="286"/>
      <c r="O20" s="289"/>
      <c r="P20" s="290"/>
      <c r="Q20" s="290"/>
      <c r="R20" s="290"/>
      <c r="S20" s="291"/>
      <c r="T20" s="292"/>
      <c r="U20" s="293"/>
      <c r="W20" s="69">
        <f>COUNTIFS(Event_and_Consequence!$DG$6:$DG$500,W$5,Event_and_Consequence!$B$6:$B$500,Facility_Information!$B20)</f>
        <v>0</v>
      </c>
      <c r="X20" s="70">
        <f>COUNTIFS(Event_and_Consequence!$DG$6:$DG$500,X$5,Event_and_Consequence!$B$6:$B$500,Facility_Information!$B20)</f>
        <v>0</v>
      </c>
      <c r="Y20" s="71" t="str">
        <f t="shared" si="1"/>
        <v/>
      </c>
    </row>
    <row r="21" spans="1:25" ht="12" x14ac:dyDescent="0.25">
      <c r="A21" s="284"/>
      <c r="B21" s="285"/>
      <c r="C21" s="286"/>
      <c r="D21" s="286"/>
      <c r="E21" s="286"/>
      <c r="F21" s="286"/>
      <c r="G21" s="287"/>
      <c r="H21" s="286"/>
      <c r="I21" s="286"/>
      <c r="J21" s="288"/>
      <c r="K21" s="286"/>
      <c r="L21" s="286"/>
      <c r="M21" s="286"/>
      <c r="N21" s="286"/>
      <c r="O21" s="289"/>
      <c r="P21" s="290"/>
      <c r="Q21" s="290"/>
      <c r="R21" s="290"/>
      <c r="S21" s="291"/>
      <c r="T21" s="292"/>
      <c r="U21" s="293"/>
      <c r="W21" s="69">
        <f>COUNTIFS(Event_and_Consequence!$DG$6:$DG$500,W$5,Event_and_Consequence!$B$6:$B$500,Facility_Information!$B21)</f>
        <v>0</v>
      </c>
      <c r="X21" s="70">
        <f>COUNTIFS(Event_and_Consequence!$DG$6:$DG$500,X$5,Event_and_Consequence!$B$6:$B$500,Facility_Information!$B21)</f>
        <v>0</v>
      </c>
      <c r="Y21" s="71" t="str">
        <f t="shared" si="1"/>
        <v/>
      </c>
    </row>
    <row r="22" spans="1:25" ht="12" x14ac:dyDescent="0.25">
      <c r="A22" s="284"/>
      <c r="B22" s="285"/>
      <c r="C22" s="286"/>
      <c r="D22" s="286"/>
      <c r="E22" s="286"/>
      <c r="F22" s="286"/>
      <c r="G22" s="287"/>
      <c r="H22" s="286"/>
      <c r="I22" s="286"/>
      <c r="J22" s="288"/>
      <c r="K22" s="286"/>
      <c r="L22" s="286"/>
      <c r="M22" s="286"/>
      <c r="N22" s="286"/>
      <c r="O22" s="289"/>
      <c r="P22" s="290"/>
      <c r="Q22" s="290"/>
      <c r="R22" s="290"/>
      <c r="S22" s="291"/>
      <c r="T22" s="292"/>
      <c r="U22" s="293"/>
      <c r="W22" s="69">
        <f>COUNTIFS(Event_and_Consequence!$DG$6:$DG$500,W$5,Event_and_Consequence!$B$6:$B$500,Facility_Information!$B22)</f>
        <v>0</v>
      </c>
      <c r="X22" s="70">
        <f>COUNTIFS(Event_and_Consequence!$DG$6:$DG$500,X$5,Event_and_Consequence!$B$6:$B$500,Facility_Information!$B22)</f>
        <v>0</v>
      </c>
      <c r="Y22" s="71" t="str">
        <f t="shared" si="1"/>
        <v/>
      </c>
    </row>
    <row r="23" spans="1:25" ht="12" x14ac:dyDescent="0.25">
      <c r="A23" s="284"/>
      <c r="B23" s="285"/>
      <c r="C23" s="286"/>
      <c r="D23" s="286"/>
      <c r="E23" s="286"/>
      <c r="F23" s="286"/>
      <c r="G23" s="287"/>
      <c r="H23" s="286"/>
      <c r="I23" s="286"/>
      <c r="J23" s="288"/>
      <c r="K23" s="286"/>
      <c r="L23" s="286"/>
      <c r="M23" s="286"/>
      <c r="N23" s="286"/>
      <c r="O23" s="289"/>
      <c r="P23" s="290"/>
      <c r="Q23" s="290"/>
      <c r="R23" s="290"/>
      <c r="S23" s="291"/>
      <c r="T23" s="292"/>
      <c r="U23" s="293"/>
      <c r="W23" s="69">
        <f>COUNTIFS(Event_and_Consequence!$DG$6:$DG$500,W$5,Event_and_Consequence!$B$6:$B$500,Facility_Information!$B23)</f>
        <v>0</v>
      </c>
      <c r="X23" s="70">
        <f>COUNTIFS(Event_and_Consequence!$DG$6:$DG$500,X$5,Event_and_Consequence!$B$6:$B$500,Facility_Information!$B23)</f>
        <v>0</v>
      </c>
      <c r="Y23" s="71" t="str">
        <f t="shared" si="1"/>
        <v/>
      </c>
    </row>
    <row r="24" spans="1:25" ht="12" x14ac:dyDescent="0.25">
      <c r="A24" s="284"/>
      <c r="B24" s="285"/>
      <c r="C24" s="286"/>
      <c r="D24" s="286"/>
      <c r="E24" s="286"/>
      <c r="F24" s="286"/>
      <c r="G24" s="287"/>
      <c r="H24" s="286"/>
      <c r="I24" s="286"/>
      <c r="J24" s="288"/>
      <c r="K24" s="286"/>
      <c r="L24" s="286"/>
      <c r="M24" s="286"/>
      <c r="N24" s="286"/>
      <c r="O24" s="289"/>
      <c r="P24" s="290"/>
      <c r="Q24" s="290"/>
      <c r="R24" s="290"/>
      <c r="S24" s="291"/>
      <c r="T24" s="292"/>
      <c r="U24" s="293"/>
      <c r="W24" s="69">
        <f>COUNTIFS(Event_and_Consequence!$DG$6:$DG$500,W$5,Event_and_Consequence!$B$6:$B$500,Facility_Information!$B24)</f>
        <v>0</v>
      </c>
      <c r="X24" s="70">
        <f>COUNTIFS(Event_and_Consequence!$DG$6:$DG$500,X$5,Event_and_Consequence!$B$6:$B$500,Facility_Information!$B24)</f>
        <v>0</v>
      </c>
      <c r="Y24" s="71" t="str">
        <f t="shared" si="1"/>
        <v/>
      </c>
    </row>
    <row r="25" spans="1:25" ht="12" x14ac:dyDescent="0.25">
      <c r="A25" s="284"/>
      <c r="B25" s="285"/>
      <c r="C25" s="286"/>
      <c r="D25" s="286"/>
      <c r="E25" s="286"/>
      <c r="F25" s="286"/>
      <c r="G25" s="287"/>
      <c r="H25" s="286"/>
      <c r="I25" s="286"/>
      <c r="J25" s="288"/>
      <c r="K25" s="286"/>
      <c r="L25" s="286"/>
      <c r="M25" s="286"/>
      <c r="N25" s="286"/>
      <c r="O25" s="289"/>
      <c r="P25" s="290"/>
      <c r="Q25" s="290"/>
      <c r="R25" s="290"/>
      <c r="S25" s="291"/>
      <c r="T25" s="292"/>
      <c r="U25" s="293"/>
      <c r="W25" s="69">
        <f>COUNTIFS(Event_and_Consequence!$DG$6:$DG$500,W$5,Event_and_Consequence!$B$6:$B$500,Facility_Information!$B25)</f>
        <v>0</v>
      </c>
      <c r="X25" s="70">
        <f>COUNTIFS(Event_and_Consequence!$DG$6:$DG$500,X$5,Event_and_Consequence!$B$6:$B$500,Facility_Information!$B25)</f>
        <v>0</v>
      </c>
      <c r="Y25" s="71" t="str">
        <f t="shared" si="1"/>
        <v/>
      </c>
    </row>
    <row r="26" spans="1:25" ht="12" x14ac:dyDescent="0.25">
      <c r="A26" s="284"/>
      <c r="B26" s="285"/>
      <c r="C26" s="286"/>
      <c r="D26" s="286"/>
      <c r="E26" s="286"/>
      <c r="F26" s="286"/>
      <c r="G26" s="287"/>
      <c r="H26" s="286"/>
      <c r="I26" s="286"/>
      <c r="J26" s="288"/>
      <c r="K26" s="286"/>
      <c r="L26" s="286"/>
      <c r="M26" s="286"/>
      <c r="N26" s="286"/>
      <c r="O26" s="289"/>
      <c r="P26" s="290"/>
      <c r="Q26" s="290"/>
      <c r="R26" s="290"/>
      <c r="S26" s="291"/>
      <c r="T26" s="292"/>
      <c r="U26" s="293"/>
      <c r="W26" s="69">
        <f>COUNTIFS(Event_and_Consequence!$DG$6:$DG$500,W$5,Event_and_Consequence!$B$6:$B$500,Facility_Information!$B26)</f>
        <v>0</v>
      </c>
      <c r="X26" s="70">
        <f>COUNTIFS(Event_and_Consequence!$DG$6:$DG$500,X$5,Event_and_Consequence!$B$6:$B$500,Facility_Information!$B26)</f>
        <v>0</v>
      </c>
      <c r="Y26" s="71" t="str">
        <f t="shared" si="1"/>
        <v/>
      </c>
    </row>
    <row r="27" spans="1:25" ht="12" x14ac:dyDescent="0.25">
      <c r="A27" s="284"/>
      <c r="B27" s="285"/>
      <c r="C27" s="286"/>
      <c r="D27" s="286"/>
      <c r="E27" s="286"/>
      <c r="F27" s="286"/>
      <c r="G27" s="287"/>
      <c r="H27" s="286"/>
      <c r="I27" s="286"/>
      <c r="J27" s="288"/>
      <c r="K27" s="286"/>
      <c r="L27" s="286"/>
      <c r="M27" s="286"/>
      <c r="N27" s="286"/>
      <c r="O27" s="289"/>
      <c r="P27" s="290"/>
      <c r="Q27" s="290"/>
      <c r="R27" s="290"/>
      <c r="S27" s="291"/>
      <c r="T27" s="292"/>
      <c r="U27" s="293"/>
      <c r="W27" s="69">
        <f>COUNTIFS(Event_and_Consequence!$DG$6:$DG$500,W$5,Event_and_Consequence!$B$6:$B$500,Facility_Information!$B27)</f>
        <v>0</v>
      </c>
      <c r="X27" s="70">
        <f>COUNTIFS(Event_and_Consequence!$DG$6:$DG$500,X$5,Event_and_Consequence!$B$6:$B$500,Facility_Information!$B27)</f>
        <v>0</v>
      </c>
      <c r="Y27" s="71" t="str">
        <f t="shared" si="1"/>
        <v/>
      </c>
    </row>
    <row r="28" spans="1:25" ht="12" x14ac:dyDescent="0.25">
      <c r="A28" s="284"/>
      <c r="B28" s="285"/>
      <c r="C28" s="286"/>
      <c r="D28" s="286"/>
      <c r="E28" s="286"/>
      <c r="F28" s="286"/>
      <c r="G28" s="287"/>
      <c r="H28" s="286"/>
      <c r="I28" s="286"/>
      <c r="J28" s="288"/>
      <c r="K28" s="286"/>
      <c r="L28" s="286"/>
      <c r="M28" s="286"/>
      <c r="N28" s="286"/>
      <c r="O28" s="289"/>
      <c r="P28" s="290"/>
      <c r="Q28" s="290"/>
      <c r="R28" s="290"/>
      <c r="S28" s="291"/>
      <c r="T28" s="292"/>
      <c r="U28" s="293"/>
      <c r="W28" s="69">
        <f>COUNTIFS(Event_and_Consequence!$DG$6:$DG$500,W$5,Event_and_Consequence!$B$6:$B$500,Facility_Information!$B28)</f>
        <v>0</v>
      </c>
      <c r="X28" s="70">
        <f>COUNTIFS(Event_and_Consequence!$DG$6:$DG$500,X$5,Event_and_Consequence!$B$6:$B$500,Facility_Information!$B28)</f>
        <v>0</v>
      </c>
      <c r="Y28" s="71" t="str">
        <f t="shared" si="1"/>
        <v/>
      </c>
    </row>
    <row r="29" spans="1:25" ht="12" x14ac:dyDescent="0.25">
      <c r="A29" s="284"/>
      <c r="B29" s="285"/>
      <c r="C29" s="286"/>
      <c r="D29" s="286"/>
      <c r="E29" s="286"/>
      <c r="F29" s="286"/>
      <c r="G29" s="287"/>
      <c r="H29" s="286"/>
      <c r="I29" s="286"/>
      <c r="J29" s="288"/>
      <c r="K29" s="286"/>
      <c r="L29" s="286"/>
      <c r="M29" s="286"/>
      <c r="N29" s="286"/>
      <c r="O29" s="289"/>
      <c r="P29" s="290"/>
      <c r="Q29" s="290"/>
      <c r="R29" s="290"/>
      <c r="S29" s="291"/>
      <c r="T29" s="292"/>
      <c r="U29" s="293"/>
      <c r="W29" s="69">
        <f>COUNTIFS(Event_and_Consequence!$DG$6:$DG$500,W$5,Event_and_Consequence!$B$6:$B$500,Facility_Information!$B29)</f>
        <v>0</v>
      </c>
      <c r="X29" s="70">
        <f>COUNTIFS(Event_and_Consequence!$DG$6:$DG$500,X$5,Event_and_Consequence!$B$6:$B$500,Facility_Information!$B29)</f>
        <v>0</v>
      </c>
      <c r="Y29" s="71" t="str">
        <f t="shared" si="1"/>
        <v/>
      </c>
    </row>
    <row r="30" spans="1:25" ht="12" x14ac:dyDescent="0.25">
      <c r="A30" s="284"/>
      <c r="B30" s="285"/>
      <c r="C30" s="286"/>
      <c r="D30" s="286"/>
      <c r="E30" s="286"/>
      <c r="F30" s="286"/>
      <c r="G30" s="287"/>
      <c r="H30" s="286"/>
      <c r="I30" s="286"/>
      <c r="J30" s="288"/>
      <c r="K30" s="286"/>
      <c r="L30" s="286"/>
      <c r="M30" s="286"/>
      <c r="N30" s="286"/>
      <c r="O30" s="289"/>
      <c r="P30" s="290"/>
      <c r="Q30" s="290"/>
      <c r="R30" s="290"/>
      <c r="S30" s="291"/>
      <c r="T30" s="292"/>
      <c r="U30" s="293"/>
      <c r="W30" s="69">
        <f>COUNTIFS(Event_and_Consequence!$DG$6:$DG$500,W$5,Event_and_Consequence!$B$6:$B$500,Facility_Information!$B30)</f>
        <v>0</v>
      </c>
      <c r="X30" s="70">
        <f>COUNTIFS(Event_and_Consequence!$DG$6:$DG$500,X$5,Event_and_Consequence!$B$6:$B$500,Facility_Information!$B30)</f>
        <v>0</v>
      </c>
      <c r="Y30" s="71" t="str">
        <f t="shared" si="1"/>
        <v/>
      </c>
    </row>
    <row r="31" spans="1:25" ht="12" x14ac:dyDescent="0.25">
      <c r="A31" s="284"/>
      <c r="B31" s="285"/>
      <c r="C31" s="286"/>
      <c r="D31" s="286"/>
      <c r="E31" s="286"/>
      <c r="F31" s="286"/>
      <c r="G31" s="287"/>
      <c r="H31" s="286"/>
      <c r="I31" s="286"/>
      <c r="J31" s="288"/>
      <c r="K31" s="286"/>
      <c r="L31" s="286"/>
      <c r="M31" s="286"/>
      <c r="N31" s="286"/>
      <c r="O31" s="289"/>
      <c r="P31" s="290"/>
      <c r="Q31" s="290"/>
      <c r="R31" s="290"/>
      <c r="S31" s="291"/>
      <c r="T31" s="292"/>
      <c r="U31" s="293"/>
      <c r="W31" s="69">
        <f>COUNTIFS(Event_and_Consequence!$DG$6:$DG$500,W$5,Event_and_Consequence!$B$6:$B$500,Facility_Information!$B31)</f>
        <v>0</v>
      </c>
      <c r="X31" s="70">
        <f>COUNTIFS(Event_and_Consequence!$DG$6:$DG$500,X$5,Event_and_Consequence!$B$6:$B$500,Facility_Information!$B31)</f>
        <v>0</v>
      </c>
      <c r="Y31" s="71" t="str">
        <f t="shared" si="1"/>
        <v/>
      </c>
    </row>
    <row r="32" spans="1:25" ht="12" x14ac:dyDescent="0.25">
      <c r="A32" s="284"/>
      <c r="B32" s="285"/>
      <c r="C32" s="286"/>
      <c r="D32" s="286"/>
      <c r="E32" s="286"/>
      <c r="F32" s="286"/>
      <c r="G32" s="287"/>
      <c r="H32" s="286"/>
      <c r="I32" s="286"/>
      <c r="J32" s="288"/>
      <c r="K32" s="286"/>
      <c r="L32" s="286"/>
      <c r="M32" s="286"/>
      <c r="N32" s="286"/>
      <c r="O32" s="289"/>
      <c r="P32" s="290"/>
      <c r="Q32" s="290"/>
      <c r="R32" s="290"/>
      <c r="S32" s="291"/>
      <c r="T32" s="292"/>
      <c r="U32" s="293"/>
      <c r="W32" s="69">
        <f>COUNTIFS(Event_and_Consequence!$DG$6:$DG$500,W$5,Event_and_Consequence!$B$6:$B$500,Facility_Information!$B32)</f>
        <v>0</v>
      </c>
      <c r="X32" s="70">
        <f>COUNTIFS(Event_and_Consequence!$DG$6:$DG$500,X$5,Event_and_Consequence!$B$6:$B$500,Facility_Information!$B32)</f>
        <v>0</v>
      </c>
      <c r="Y32" s="71" t="str">
        <f t="shared" si="1"/>
        <v/>
      </c>
    </row>
    <row r="33" spans="1:25" ht="12" x14ac:dyDescent="0.25">
      <c r="A33" s="284"/>
      <c r="B33" s="285"/>
      <c r="C33" s="286"/>
      <c r="D33" s="286"/>
      <c r="E33" s="286"/>
      <c r="F33" s="286"/>
      <c r="G33" s="287"/>
      <c r="H33" s="286"/>
      <c r="I33" s="286"/>
      <c r="J33" s="288"/>
      <c r="K33" s="286"/>
      <c r="L33" s="286"/>
      <c r="M33" s="286"/>
      <c r="N33" s="286"/>
      <c r="O33" s="289"/>
      <c r="P33" s="290"/>
      <c r="Q33" s="290"/>
      <c r="R33" s="290"/>
      <c r="S33" s="291"/>
      <c r="T33" s="292"/>
      <c r="U33" s="293"/>
      <c r="W33" s="69">
        <f>COUNTIFS(Event_and_Consequence!$DG$6:$DG$500,W$5,Event_and_Consequence!$B$6:$B$500,Facility_Information!$B33)</f>
        <v>0</v>
      </c>
      <c r="X33" s="70">
        <f>COUNTIFS(Event_and_Consequence!$DG$6:$DG$500,X$5,Event_and_Consequence!$B$6:$B$500,Facility_Information!$B33)</f>
        <v>0</v>
      </c>
      <c r="Y33" s="71" t="str">
        <f t="shared" si="1"/>
        <v/>
      </c>
    </row>
    <row r="34" spans="1:25" ht="12" x14ac:dyDescent="0.25">
      <c r="A34" s="284"/>
      <c r="B34" s="285"/>
      <c r="C34" s="286"/>
      <c r="D34" s="286"/>
      <c r="E34" s="286"/>
      <c r="F34" s="286"/>
      <c r="G34" s="287"/>
      <c r="H34" s="286"/>
      <c r="I34" s="286"/>
      <c r="J34" s="288"/>
      <c r="K34" s="286"/>
      <c r="L34" s="286"/>
      <c r="M34" s="286"/>
      <c r="N34" s="286"/>
      <c r="O34" s="289"/>
      <c r="P34" s="290"/>
      <c r="Q34" s="290"/>
      <c r="R34" s="290"/>
      <c r="S34" s="291"/>
      <c r="T34" s="292"/>
      <c r="U34" s="293"/>
      <c r="W34" s="69">
        <f>COUNTIFS(Event_and_Consequence!$DG$6:$DG$500,W$5,Event_and_Consequence!$B$6:$B$500,Facility_Information!$B34)</f>
        <v>0</v>
      </c>
      <c r="X34" s="70">
        <f>COUNTIFS(Event_and_Consequence!$DG$6:$DG$500,X$5,Event_and_Consequence!$B$6:$B$500,Facility_Information!$B34)</f>
        <v>0</v>
      </c>
      <c r="Y34" s="71" t="str">
        <f t="shared" si="1"/>
        <v/>
      </c>
    </row>
    <row r="35" spans="1:25" ht="12" x14ac:dyDescent="0.25">
      <c r="A35" s="284"/>
      <c r="B35" s="285"/>
      <c r="C35" s="286"/>
      <c r="D35" s="286"/>
      <c r="E35" s="286"/>
      <c r="F35" s="286"/>
      <c r="G35" s="287"/>
      <c r="H35" s="286"/>
      <c r="I35" s="286"/>
      <c r="J35" s="288"/>
      <c r="K35" s="286"/>
      <c r="L35" s="286"/>
      <c r="M35" s="286"/>
      <c r="N35" s="286"/>
      <c r="O35" s="289"/>
      <c r="P35" s="290"/>
      <c r="Q35" s="290"/>
      <c r="R35" s="290"/>
      <c r="S35" s="291"/>
      <c r="T35" s="292"/>
      <c r="U35" s="293"/>
      <c r="W35" s="69">
        <f>COUNTIFS(Event_and_Consequence!$DG$6:$DG$500,W$5,Event_and_Consequence!$B$6:$B$500,Facility_Information!$B35)</f>
        <v>0</v>
      </c>
      <c r="X35" s="70">
        <f>COUNTIFS(Event_and_Consequence!$DG$6:$DG$500,X$5,Event_and_Consequence!$B$6:$B$500,Facility_Information!$B35)</f>
        <v>0</v>
      </c>
      <c r="Y35" s="71" t="str">
        <f t="shared" si="1"/>
        <v/>
      </c>
    </row>
    <row r="36" spans="1:25" ht="12" x14ac:dyDescent="0.25">
      <c r="A36" s="284"/>
      <c r="B36" s="285"/>
      <c r="C36" s="286"/>
      <c r="D36" s="286"/>
      <c r="E36" s="286"/>
      <c r="F36" s="286"/>
      <c r="G36" s="287"/>
      <c r="H36" s="286"/>
      <c r="I36" s="286"/>
      <c r="J36" s="288"/>
      <c r="K36" s="286"/>
      <c r="L36" s="286"/>
      <c r="M36" s="286"/>
      <c r="N36" s="286"/>
      <c r="O36" s="289"/>
      <c r="P36" s="290"/>
      <c r="Q36" s="290"/>
      <c r="R36" s="290"/>
      <c r="S36" s="291"/>
      <c r="T36" s="292"/>
      <c r="U36" s="293"/>
      <c r="W36" s="69">
        <f>COUNTIFS(Event_and_Consequence!$DG$6:$DG$500,W$5,Event_and_Consequence!$B$6:$B$500,Facility_Information!$B36)</f>
        <v>0</v>
      </c>
      <c r="X36" s="70">
        <f>COUNTIFS(Event_and_Consequence!$DG$6:$DG$500,X$5,Event_and_Consequence!$B$6:$B$500,Facility_Information!$B36)</f>
        <v>0</v>
      </c>
      <c r="Y36" s="71" t="str">
        <f t="shared" si="1"/>
        <v/>
      </c>
    </row>
    <row r="37" spans="1:25" ht="12" x14ac:dyDescent="0.25">
      <c r="A37" s="284"/>
      <c r="B37" s="285"/>
      <c r="C37" s="286"/>
      <c r="D37" s="286"/>
      <c r="E37" s="286"/>
      <c r="F37" s="286"/>
      <c r="G37" s="287"/>
      <c r="H37" s="286"/>
      <c r="I37" s="286"/>
      <c r="J37" s="288"/>
      <c r="K37" s="286"/>
      <c r="L37" s="286"/>
      <c r="M37" s="286"/>
      <c r="N37" s="286"/>
      <c r="O37" s="289"/>
      <c r="P37" s="290"/>
      <c r="Q37" s="290"/>
      <c r="R37" s="290"/>
      <c r="S37" s="291"/>
      <c r="T37" s="292"/>
      <c r="U37" s="293"/>
      <c r="W37" s="69">
        <f>COUNTIFS(Event_and_Consequence!$DG$6:$DG$500,W$5,Event_and_Consequence!$B$6:$B$500,Facility_Information!$B37)</f>
        <v>0</v>
      </c>
      <c r="X37" s="70">
        <f>COUNTIFS(Event_and_Consequence!$DG$6:$DG$500,X$5,Event_and_Consequence!$B$6:$B$500,Facility_Information!$B37)</f>
        <v>0</v>
      </c>
      <c r="Y37" s="71" t="str">
        <f t="shared" si="1"/>
        <v/>
      </c>
    </row>
    <row r="38" spans="1:25" ht="12" x14ac:dyDescent="0.25">
      <c r="A38" s="284"/>
      <c r="B38" s="285"/>
      <c r="C38" s="286"/>
      <c r="D38" s="286"/>
      <c r="E38" s="286"/>
      <c r="F38" s="286"/>
      <c r="G38" s="287"/>
      <c r="H38" s="286"/>
      <c r="I38" s="286"/>
      <c r="J38" s="288"/>
      <c r="K38" s="286"/>
      <c r="L38" s="286"/>
      <c r="M38" s="286"/>
      <c r="N38" s="286"/>
      <c r="O38" s="289"/>
      <c r="P38" s="290"/>
      <c r="Q38" s="290"/>
      <c r="R38" s="290"/>
      <c r="S38" s="291"/>
      <c r="T38" s="292"/>
      <c r="U38" s="293"/>
      <c r="W38" s="69">
        <f>COUNTIFS(Event_and_Consequence!$DG$6:$DG$500,W$5,Event_and_Consequence!$B$6:$B$500,Facility_Information!$B38)</f>
        <v>0</v>
      </c>
      <c r="X38" s="70">
        <f>COUNTIFS(Event_and_Consequence!$DG$6:$DG$500,X$5,Event_and_Consequence!$B$6:$B$500,Facility_Information!$B38)</f>
        <v>0</v>
      </c>
      <c r="Y38" s="71" t="str">
        <f t="shared" si="1"/>
        <v/>
      </c>
    </row>
    <row r="39" spans="1:25" ht="12" x14ac:dyDescent="0.25">
      <c r="A39" s="284"/>
      <c r="B39" s="285"/>
      <c r="C39" s="286"/>
      <c r="D39" s="286"/>
      <c r="E39" s="286"/>
      <c r="F39" s="286"/>
      <c r="G39" s="287"/>
      <c r="H39" s="286"/>
      <c r="I39" s="286"/>
      <c r="J39" s="288"/>
      <c r="K39" s="286"/>
      <c r="L39" s="286"/>
      <c r="M39" s="286"/>
      <c r="N39" s="286"/>
      <c r="O39" s="289"/>
      <c r="P39" s="290"/>
      <c r="Q39" s="290"/>
      <c r="R39" s="290"/>
      <c r="S39" s="291"/>
      <c r="T39" s="292"/>
      <c r="U39" s="293"/>
      <c r="W39" s="69">
        <f>COUNTIFS(Event_and_Consequence!$DG$6:$DG$500,W$5,Event_and_Consequence!$B$6:$B$500,Facility_Information!$B39)</f>
        <v>0</v>
      </c>
      <c r="X39" s="70">
        <f>COUNTIFS(Event_and_Consequence!$DG$6:$DG$500,X$5,Event_and_Consequence!$B$6:$B$500,Facility_Information!$B39)</f>
        <v>0</v>
      </c>
      <c r="Y39" s="71" t="str">
        <f t="shared" si="1"/>
        <v/>
      </c>
    </row>
    <row r="40" spans="1:25" ht="12" x14ac:dyDescent="0.25">
      <c r="A40" s="284"/>
      <c r="B40" s="285"/>
      <c r="C40" s="286"/>
      <c r="D40" s="286"/>
      <c r="E40" s="286"/>
      <c r="F40" s="286"/>
      <c r="G40" s="287"/>
      <c r="H40" s="286"/>
      <c r="I40" s="286"/>
      <c r="J40" s="288"/>
      <c r="K40" s="286"/>
      <c r="L40" s="286"/>
      <c r="M40" s="286"/>
      <c r="N40" s="286"/>
      <c r="O40" s="289"/>
      <c r="P40" s="290"/>
      <c r="Q40" s="290"/>
      <c r="R40" s="290"/>
      <c r="S40" s="291"/>
      <c r="T40" s="292"/>
      <c r="U40" s="293"/>
      <c r="W40" s="69">
        <f>COUNTIFS(Event_and_Consequence!$DG$6:$DG$500,W$5,Event_and_Consequence!$B$6:$B$500,Facility_Information!$B40)</f>
        <v>0</v>
      </c>
      <c r="X40" s="70">
        <f>COUNTIFS(Event_and_Consequence!$DG$6:$DG$500,X$5,Event_and_Consequence!$B$6:$B$500,Facility_Information!$B40)</f>
        <v>0</v>
      </c>
      <c r="Y40" s="71" t="str">
        <f t="shared" si="1"/>
        <v/>
      </c>
    </row>
    <row r="41" spans="1:25" ht="12" x14ac:dyDescent="0.25">
      <c r="A41" s="284"/>
      <c r="B41" s="285"/>
      <c r="C41" s="286"/>
      <c r="D41" s="286"/>
      <c r="E41" s="286"/>
      <c r="F41" s="286"/>
      <c r="G41" s="287"/>
      <c r="H41" s="286"/>
      <c r="I41" s="286"/>
      <c r="J41" s="288"/>
      <c r="K41" s="286"/>
      <c r="L41" s="286"/>
      <c r="M41" s="286"/>
      <c r="N41" s="286"/>
      <c r="O41" s="289"/>
      <c r="P41" s="290"/>
      <c r="Q41" s="290"/>
      <c r="R41" s="290"/>
      <c r="S41" s="291"/>
      <c r="T41" s="292"/>
      <c r="U41" s="293"/>
      <c r="W41" s="69">
        <f>COUNTIFS(Event_and_Consequence!$DG$6:$DG$500,W$5,Event_and_Consequence!$B$6:$B$500,Facility_Information!$B41)</f>
        <v>0</v>
      </c>
      <c r="X41" s="70">
        <f>COUNTIFS(Event_and_Consequence!$DG$6:$DG$500,X$5,Event_and_Consequence!$B$6:$B$500,Facility_Information!$B41)</f>
        <v>0</v>
      </c>
      <c r="Y41" s="71" t="str">
        <f t="shared" si="1"/>
        <v/>
      </c>
    </row>
    <row r="42" spans="1:25" ht="12" x14ac:dyDescent="0.25">
      <c r="A42" s="284"/>
      <c r="B42" s="285"/>
      <c r="C42" s="286"/>
      <c r="D42" s="286"/>
      <c r="E42" s="286"/>
      <c r="F42" s="286"/>
      <c r="G42" s="287"/>
      <c r="H42" s="286"/>
      <c r="I42" s="286"/>
      <c r="J42" s="288"/>
      <c r="K42" s="286"/>
      <c r="L42" s="286"/>
      <c r="M42" s="286"/>
      <c r="N42" s="286"/>
      <c r="O42" s="289"/>
      <c r="P42" s="290"/>
      <c r="Q42" s="290"/>
      <c r="R42" s="290"/>
      <c r="S42" s="291"/>
      <c r="T42" s="292"/>
      <c r="U42" s="293"/>
      <c r="W42" s="69">
        <f>COUNTIFS(Event_and_Consequence!$DG$6:$DG$500,W$5,Event_and_Consequence!$B$6:$B$500,Facility_Information!$B42)</f>
        <v>0</v>
      </c>
      <c r="X42" s="70">
        <f>COUNTIFS(Event_and_Consequence!$DG$6:$DG$500,X$5,Event_and_Consequence!$B$6:$B$500,Facility_Information!$B42)</f>
        <v>0</v>
      </c>
      <c r="Y42" s="71" t="str">
        <f t="shared" si="1"/>
        <v/>
      </c>
    </row>
    <row r="43" spans="1:25" ht="12" x14ac:dyDescent="0.25">
      <c r="A43" s="284"/>
      <c r="B43" s="285"/>
      <c r="C43" s="286"/>
      <c r="D43" s="286"/>
      <c r="E43" s="286"/>
      <c r="F43" s="286"/>
      <c r="G43" s="287"/>
      <c r="H43" s="286"/>
      <c r="I43" s="286"/>
      <c r="J43" s="288"/>
      <c r="K43" s="286"/>
      <c r="L43" s="286"/>
      <c r="M43" s="286"/>
      <c r="N43" s="286"/>
      <c r="O43" s="289"/>
      <c r="P43" s="290"/>
      <c r="Q43" s="290"/>
      <c r="R43" s="290"/>
      <c r="S43" s="291"/>
      <c r="T43" s="292"/>
      <c r="U43" s="293"/>
      <c r="W43" s="69">
        <f>COUNTIFS(Event_and_Consequence!$DG$6:$DG$500,W$5,Event_and_Consequence!$B$6:$B$500,Facility_Information!$B43)</f>
        <v>0</v>
      </c>
      <c r="X43" s="70">
        <f>COUNTIFS(Event_and_Consequence!$DG$6:$DG$500,X$5,Event_and_Consequence!$B$6:$B$500,Facility_Information!$B43)</f>
        <v>0</v>
      </c>
      <c r="Y43" s="71" t="str">
        <f t="shared" si="1"/>
        <v/>
      </c>
    </row>
    <row r="44" spans="1:25" ht="12" x14ac:dyDescent="0.25">
      <c r="A44" s="284"/>
      <c r="B44" s="285"/>
      <c r="C44" s="286"/>
      <c r="D44" s="286"/>
      <c r="E44" s="286"/>
      <c r="F44" s="286"/>
      <c r="G44" s="287"/>
      <c r="H44" s="286"/>
      <c r="I44" s="286"/>
      <c r="J44" s="288"/>
      <c r="K44" s="286"/>
      <c r="L44" s="286"/>
      <c r="M44" s="286"/>
      <c r="N44" s="286"/>
      <c r="O44" s="289"/>
      <c r="P44" s="290"/>
      <c r="Q44" s="290"/>
      <c r="R44" s="290"/>
      <c r="S44" s="291"/>
      <c r="T44" s="292"/>
      <c r="U44" s="293"/>
      <c r="W44" s="69">
        <f>COUNTIFS(Event_and_Consequence!$DG$6:$DG$500,W$5,Event_and_Consequence!$B$6:$B$500,Facility_Information!$B44)</f>
        <v>0</v>
      </c>
      <c r="X44" s="70">
        <f>COUNTIFS(Event_and_Consequence!$DG$6:$DG$500,X$5,Event_and_Consequence!$B$6:$B$500,Facility_Information!$B44)</f>
        <v>0</v>
      </c>
      <c r="Y44" s="71" t="str">
        <f t="shared" si="1"/>
        <v/>
      </c>
    </row>
    <row r="45" spans="1:25" ht="12" x14ac:dyDescent="0.25">
      <c r="A45" s="294"/>
      <c r="B45" s="295"/>
      <c r="C45" s="286"/>
      <c r="D45" s="286"/>
      <c r="E45" s="286"/>
      <c r="F45" s="286"/>
      <c r="G45" s="287"/>
      <c r="H45" s="286"/>
      <c r="I45" s="286"/>
      <c r="J45" s="288"/>
      <c r="K45" s="286"/>
      <c r="L45" s="286"/>
      <c r="M45" s="286"/>
      <c r="N45" s="286"/>
      <c r="O45" s="289"/>
      <c r="P45" s="290"/>
      <c r="Q45" s="290"/>
      <c r="R45" s="290"/>
      <c r="S45" s="291"/>
      <c r="T45" s="292"/>
      <c r="U45" s="293"/>
      <c r="W45" s="69">
        <f>COUNTIFS(Event_and_Consequence!$DG$6:$DG$500,W$5,Event_and_Consequence!$B$6:$B$500,Facility_Information!$B45)</f>
        <v>0</v>
      </c>
      <c r="X45" s="70">
        <f>COUNTIFS(Event_and_Consequence!$DG$6:$DG$500,X$5,Event_and_Consequence!$B$6:$B$500,Facility_Information!$B45)</f>
        <v>0</v>
      </c>
      <c r="Y45" s="71" t="str">
        <f t="shared" si="1"/>
        <v/>
      </c>
    </row>
    <row r="46" spans="1:25" ht="12" x14ac:dyDescent="0.25">
      <c r="A46" s="294"/>
      <c r="B46" s="295"/>
      <c r="C46" s="286"/>
      <c r="D46" s="286"/>
      <c r="E46" s="286"/>
      <c r="F46" s="286"/>
      <c r="G46" s="287"/>
      <c r="H46" s="286"/>
      <c r="I46" s="286"/>
      <c r="J46" s="288"/>
      <c r="K46" s="286"/>
      <c r="L46" s="286"/>
      <c r="M46" s="286"/>
      <c r="N46" s="286"/>
      <c r="O46" s="289"/>
      <c r="P46" s="290"/>
      <c r="Q46" s="290"/>
      <c r="R46" s="290"/>
      <c r="S46" s="291"/>
      <c r="T46" s="292"/>
      <c r="U46" s="293"/>
      <c r="W46" s="69">
        <f>COUNTIFS(Event_and_Consequence!$DG$6:$DG$500,W$5,Event_and_Consequence!$B$6:$B$500,Facility_Information!$B46)</f>
        <v>0</v>
      </c>
      <c r="X46" s="70">
        <f>COUNTIFS(Event_and_Consequence!$DG$6:$DG$500,X$5,Event_and_Consequence!$B$6:$B$500,Facility_Information!$B46)</f>
        <v>0</v>
      </c>
      <c r="Y46" s="71" t="str">
        <f t="shared" si="1"/>
        <v/>
      </c>
    </row>
    <row r="47" spans="1:25" ht="12" x14ac:dyDescent="0.25">
      <c r="A47" s="294"/>
      <c r="B47" s="295"/>
      <c r="C47" s="286"/>
      <c r="D47" s="286"/>
      <c r="E47" s="286"/>
      <c r="F47" s="286"/>
      <c r="G47" s="287"/>
      <c r="H47" s="286"/>
      <c r="I47" s="286"/>
      <c r="J47" s="288"/>
      <c r="K47" s="286"/>
      <c r="L47" s="286"/>
      <c r="M47" s="286"/>
      <c r="N47" s="286"/>
      <c r="O47" s="289"/>
      <c r="P47" s="290"/>
      <c r="Q47" s="290"/>
      <c r="R47" s="290"/>
      <c r="S47" s="291"/>
      <c r="T47" s="292"/>
      <c r="U47" s="293"/>
      <c r="W47" s="69">
        <f>COUNTIFS(Event_and_Consequence!$DG$6:$DG$500,W$5,Event_and_Consequence!$B$6:$B$500,Facility_Information!$B47)</f>
        <v>0</v>
      </c>
      <c r="X47" s="70">
        <f>COUNTIFS(Event_and_Consequence!$DG$6:$DG$500,X$5,Event_and_Consequence!$B$6:$B$500,Facility_Information!$B47)</f>
        <v>0</v>
      </c>
      <c r="Y47" s="71" t="str">
        <f t="shared" si="1"/>
        <v/>
      </c>
    </row>
    <row r="48" spans="1:25" ht="12" x14ac:dyDescent="0.25">
      <c r="A48" s="294"/>
      <c r="B48" s="295"/>
      <c r="C48" s="286"/>
      <c r="D48" s="286"/>
      <c r="E48" s="286"/>
      <c r="F48" s="286"/>
      <c r="G48" s="287"/>
      <c r="H48" s="286"/>
      <c r="I48" s="286"/>
      <c r="J48" s="288"/>
      <c r="K48" s="286"/>
      <c r="L48" s="286"/>
      <c r="M48" s="286"/>
      <c r="N48" s="286"/>
      <c r="O48" s="289"/>
      <c r="P48" s="290"/>
      <c r="Q48" s="290"/>
      <c r="R48" s="290"/>
      <c r="S48" s="291"/>
      <c r="T48" s="292"/>
      <c r="U48" s="293"/>
      <c r="W48" s="69">
        <f>COUNTIFS(Event_and_Consequence!$DG$6:$DG$500,W$5,Event_and_Consequence!$B$6:$B$500,Facility_Information!$B48)</f>
        <v>0</v>
      </c>
      <c r="X48" s="70">
        <f>COUNTIFS(Event_and_Consequence!$DG$6:$DG$500,X$5,Event_and_Consequence!$B$6:$B$500,Facility_Information!$B48)</f>
        <v>0</v>
      </c>
      <c r="Y48" s="71" t="str">
        <f t="shared" si="1"/>
        <v/>
      </c>
    </row>
    <row r="49" spans="1:25" ht="12" x14ac:dyDescent="0.25">
      <c r="A49" s="294"/>
      <c r="B49" s="295"/>
      <c r="C49" s="286"/>
      <c r="D49" s="286"/>
      <c r="E49" s="286"/>
      <c r="F49" s="286"/>
      <c r="G49" s="287"/>
      <c r="H49" s="286"/>
      <c r="I49" s="286"/>
      <c r="J49" s="288"/>
      <c r="K49" s="286"/>
      <c r="L49" s="286"/>
      <c r="M49" s="286"/>
      <c r="N49" s="286"/>
      <c r="O49" s="289"/>
      <c r="P49" s="290"/>
      <c r="Q49" s="290"/>
      <c r="R49" s="290"/>
      <c r="S49" s="291"/>
      <c r="T49" s="292"/>
      <c r="U49" s="293"/>
      <c r="W49" s="69">
        <f>COUNTIFS(Event_and_Consequence!$DG$6:$DG$500,W$5,Event_and_Consequence!$B$6:$B$500,Facility_Information!$B49)</f>
        <v>0</v>
      </c>
      <c r="X49" s="70">
        <f>COUNTIFS(Event_and_Consequence!$DG$6:$DG$500,X$5,Event_and_Consequence!$B$6:$B$500,Facility_Information!$B49)</f>
        <v>0</v>
      </c>
      <c r="Y49" s="71" t="str">
        <f t="shared" si="1"/>
        <v/>
      </c>
    </row>
    <row r="50" spans="1:25" ht="12" x14ac:dyDescent="0.25">
      <c r="A50" s="294"/>
      <c r="B50" s="295"/>
      <c r="C50" s="286"/>
      <c r="D50" s="286"/>
      <c r="E50" s="286"/>
      <c r="F50" s="286"/>
      <c r="G50" s="287"/>
      <c r="H50" s="286"/>
      <c r="I50" s="286"/>
      <c r="J50" s="288"/>
      <c r="K50" s="286"/>
      <c r="L50" s="286"/>
      <c r="M50" s="286"/>
      <c r="N50" s="286"/>
      <c r="O50" s="289"/>
      <c r="P50" s="290"/>
      <c r="Q50" s="290"/>
      <c r="R50" s="290"/>
      <c r="S50" s="291"/>
      <c r="T50" s="292"/>
      <c r="U50" s="293"/>
      <c r="W50" s="69">
        <f>COUNTIFS(Event_and_Consequence!$DG$6:$DG$500,W$5,Event_and_Consequence!$B$6:$B$500,Facility_Information!$B50)</f>
        <v>0</v>
      </c>
      <c r="X50" s="70">
        <f>COUNTIFS(Event_and_Consequence!$DG$6:$DG$500,X$5,Event_and_Consequence!$B$6:$B$500,Facility_Information!$B50)</f>
        <v>0</v>
      </c>
      <c r="Y50" s="71" t="str">
        <f t="shared" si="1"/>
        <v/>
      </c>
    </row>
    <row r="51" spans="1:25" ht="12" x14ac:dyDescent="0.25">
      <c r="A51" s="294"/>
      <c r="B51" s="295"/>
      <c r="C51" s="286"/>
      <c r="D51" s="286"/>
      <c r="E51" s="286"/>
      <c r="F51" s="286"/>
      <c r="G51" s="287"/>
      <c r="H51" s="286"/>
      <c r="I51" s="286"/>
      <c r="J51" s="288"/>
      <c r="K51" s="286"/>
      <c r="L51" s="286"/>
      <c r="M51" s="286"/>
      <c r="N51" s="286"/>
      <c r="O51" s="289"/>
      <c r="P51" s="290"/>
      <c r="Q51" s="290"/>
      <c r="R51" s="290"/>
      <c r="S51" s="291"/>
      <c r="T51" s="292"/>
      <c r="U51" s="293"/>
      <c r="W51" s="69">
        <f>COUNTIFS(Event_and_Consequence!$DG$6:$DG$500,W$5,Event_and_Consequence!$B$6:$B$500,Facility_Information!$B51)</f>
        <v>0</v>
      </c>
      <c r="X51" s="70">
        <f>COUNTIFS(Event_and_Consequence!$DG$6:$DG$500,X$5,Event_and_Consequence!$B$6:$B$500,Facility_Information!$B51)</f>
        <v>0</v>
      </c>
      <c r="Y51" s="71" t="str">
        <f t="shared" si="1"/>
        <v/>
      </c>
    </row>
    <row r="52" spans="1:25" ht="12" x14ac:dyDescent="0.25">
      <c r="A52" s="294"/>
      <c r="B52" s="295"/>
      <c r="C52" s="286"/>
      <c r="D52" s="286"/>
      <c r="E52" s="286"/>
      <c r="F52" s="286"/>
      <c r="G52" s="287"/>
      <c r="H52" s="286"/>
      <c r="I52" s="286"/>
      <c r="J52" s="288"/>
      <c r="K52" s="286"/>
      <c r="L52" s="286"/>
      <c r="M52" s="286"/>
      <c r="N52" s="286"/>
      <c r="O52" s="289"/>
      <c r="P52" s="290"/>
      <c r="Q52" s="290"/>
      <c r="R52" s="290"/>
      <c r="S52" s="291"/>
      <c r="T52" s="292"/>
      <c r="U52" s="293"/>
      <c r="W52" s="69">
        <f>COUNTIFS(Event_and_Consequence!$DG$6:$DG$500,W$5,Event_and_Consequence!$B$6:$B$500,Facility_Information!$B52)</f>
        <v>0</v>
      </c>
      <c r="X52" s="70">
        <f>COUNTIFS(Event_and_Consequence!$DG$6:$DG$500,X$5,Event_and_Consequence!$B$6:$B$500,Facility_Information!$B52)</f>
        <v>0</v>
      </c>
      <c r="Y52" s="71" t="str">
        <f t="shared" si="1"/>
        <v/>
      </c>
    </row>
    <row r="53" spans="1:25" ht="12" x14ac:dyDescent="0.25">
      <c r="A53" s="294"/>
      <c r="B53" s="286"/>
      <c r="C53" s="286"/>
      <c r="D53" s="286"/>
      <c r="E53" s="286"/>
      <c r="F53" s="286"/>
      <c r="G53" s="287"/>
      <c r="H53" s="286"/>
      <c r="I53" s="286"/>
      <c r="J53" s="288"/>
      <c r="K53" s="286"/>
      <c r="L53" s="286"/>
      <c r="M53" s="286"/>
      <c r="N53" s="286"/>
      <c r="O53" s="289"/>
      <c r="P53" s="290"/>
      <c r="Q53" s="290"/>
      <c r="R53" s="290"/>
      <c r="S53" s="291"/>
      <c r="T53" s="292"/>
      <c r="U53" s="293"/>
      <c r="W53" s="69">
        <f>COUNTIFS(Event_and_Consequence!$DG$6:$DG$500,W$5,Event_and_Consequence!$B$6:$B$500,Facility_Information!$B53)</f>
        <v>0</v>
      </c>
      <c r="X53" s="70">
        <f>COUNTIFS(Event_and_Consequence!$DG$6:$DG$500,X$5,Event_and_Consequence!$B$6:$B$500,Facility_Information!$B53)</f>
        <v>0</v>
      </c>
      <c r="Y53" s="71" t="str">
        <f t="shared" si="1"/>
        <v/>
      </c>
    </row>
    <row r="54" spans="1:25" ht="12.6" thickBot="1" x14ac:dyDescent="0.3">
      <c r="A54" s="294"/>
      <c r="B54" s="286"/>
      <c r="C54" s="286"/>
      <c r="D54" s="286"/>
      <c r="E54" s="286"/>
      <c r="F54" s="286"/>
      <c r="G54" s="287"/>
      <c r="H54" s="286"/>
      <c r="I54" s="286"/>
      <c r="J54" s="288"/>
      <c r="K54" s="286"/>
      <c r="L54" s="286"/>
      <c r="M54" s="286"/>
      <c r="N54" s="286"/>
      <c r="O54" s="289"/>
      <c r="P54" s="290"/>
      <c r="Q54" s="290"/>
      <c r="R54" s="290"/>
      <c r="S54" s="296"/>
      <c r="T54" s="292"/>
      <c r="U54" s="293"/>
      <c r="W54" s="69">
        <f>COUNTIFS(Event_and_Consequence!$DG$6:$DG$500,W$5,Event_and_Consequence!$B$6:$B$500,Facility_Information!$B54)</f>
        <v>0</v>
      </c>
      <c r="X54" s="70">
        <f>COUNTIFS(Event_and_Consequence!$DG$6:$DG$500,X$5,Event_and_Consequence!$B$6:$B$500,Facility_Information!$B54)</f>
        <v>0</v>
      </c>
      <c r="Y54" s="71" t="str">
        <f t="shared" si="1"/>
        <v/>
      </c>
    </row>
    <row r="55" spans="1:25" ht="12" x14ac:dyDescent="0.25">
      <c r="A55" s="294"/>
      <c r="B55" s="286"/>
      <c r="C55" s="286"/>
      <c r="D55" s="286"/>
      <c r="E55" s="286"/>
      <c r="F55" s="286"/>
      <c r="G55" s="287"/>
      <c r="H55" s="286"/>
      <c r="I55" s="286"/>
      <c r="J55" s="288"/>
      <c r="K55" s="286"/>
      <c r="L55" s="286"/>
      <c r="M55" s="286"/>
      <c r="N55" s="286"/>
      <c r="O55" s="289"/>
      <c r="P55" s="290"/>
      <c r="Q55" s="290"/>
      <c r="R55" s="290"/>
      <c r="S55" s="297"/>
      <c r="T55" s="292"/>
      <c r="U55" s="293"/>
      <c r="W55" s="69">
        <f>COUNTIFS(Event_and_Consequence!$DG$6:$DG$500,W$5,Event_and_Consequence!$B$6:$B$500,Facility_Information!$B55)</f>
        <v>0</v>
      </c>
      <c r="X55" s="70">
        <f>COUNTIFS(Event_and_Consequence!$DG$6:$DG$500,X$5,Event_and_Consequence!$B$6:$B$500,Facility_Information!$B55)</f>
        <v>0</v>
      </c>
      <c r="Y55" s="71" t="str">
        <f t="shared" si="1"/>
        <v/>
      </c>
    </row>
    <row r="56" spans="1:25" ht="12" x14ac:dyDescent="0.25">
      <c r="A56" s="294"/>
      <c r="B56" s="286"/>
      <c r="C56" s="286"/>
      <c r="D56" s="286"/>
      <c r="E56" s="286"/>
      <c r="F56" s="286"/>
      <c r="G56" s="287"/>
      <c r="H56" s="286"/>
      <c r="I56" s="286"/>
      <c r="J56" s="288"/>
      <c r="K56" s="286"/>
      <c r="L56" s="286"/>
      <c r="M56" s="286"/>
      <c r="N56" s="286"/>
      <c r="O56" s="289"/>
      <c r="P56" s="290"/>
      <c r="Q56" s="290"/>
      <c r="R56" s="290"/>
      <c r="S56" s="297"/>
      <c r="T56" s="292"/>
      <c r="U56" s="293"/>
      <c r="W56" s="69">
        <f>COUNTIFS(Event_and_Consequence!$DG$6:$DG$500,W$5,Event_and_Consequence!$B$6:$B$500,Facility_Information!$B56)</f>
        <v>0</v>
      </c>
      <c r="X56" s="70">
        <f>COUNTIFS(Event_and_Consequence!$DG$6:$DG$500,X$5,Event_and_Consequence!$B$6:$B$500,Facility_Information!$B56)</f>
        <v>0</v>
      </c>
      <c r="Y56" s="71" t="str">
        <f t="shared" si="1"/>
        <v/>
      </c>
    </row>
    <row r="57" spans="1:25" ht="12" x14ac:dyDescent="0.25">
      <c r="A57" s="294"/>
      <c r="B57" s="286"/>
      <c r="C57" s="286"/>
      <c r="D57" s="286"/>
      <c r="E57" s="286"/>
      <c r="F57" s="286"/>
      <c r="G57" s="287"/>
      <c r="H57" s="286"/>
      <c r="I57" s="286"/>
      <c r="J57" s="288"/>
      <c r="K57" s="286"/>
      <c r="L57" s="286"/>
      <c r="M57" s="286"/>
      <c r="N57" s="286"/>
      <c r="O57" s="289"/>
      <c r="P57" s="290"/>
      <c r="Q57" s="290"/>
      <c r="R57" s="290"/>
      <c r="S57" s="297"/>
      <c r="T57" s="292"/>
      <c r="U57" s="293"/>
      <c r="W57" s="69">
        <f>COUNTIFS(Event_and_Consequence!$DG$6:$DG$500,W$5,Event_and_Consequence!$B$6:$B$500,Facility_Information!$B57)</f>
        <v>0</v>
      </c>
      <c r="X57" s="70">
        <f>COUNTIFS(Event_and_Consequence!$DG$6:$DG$500,X$5,Event_and_Consequence!$B$6:$B$500,Facility_Information!$B57)</f>
        <v>0</v>
      </c>
      <c r="Y57" s="71" t="str">
        <f t="shared" si="1"/>
        <v/>
      </c>
    </row>
    <row r="58" spans="1:25" ht="12" x14ac:dyDescent="0.25">
      <c r="A58" s="294"/>
      <c r="B58" s="286"/>
      <c r="C58" s="286"/>
      <c r="D58" s="286"/>
      <c r="E58" s="286"/>
      <c r="F58" s="286"/>
      <c r="G58" s="287"/>
      <c r="H58" s="286"/>
      <c r="I58" s="286"/>
      <c r="J58" s="288"/>
      <c r="K58" s="286"/>
      <c r="L58" s="286"/>
      <c r="M58" s="286"/>
      <c r="N58" s="286"/>
      <c r="O58" s="289"/>
      <c r="P58" s="290"/>
      <c r="Q58" s="290"/>
      <c r="R58" s="290"/>
      <c r="S58" s="297"/>
      <c r="T58" s="292"/>
      <c r="U58" s="293"/>
      <c r="W58" s="69">
        <f>COUNTIFS(Event_and_Consequence!$DG$6:$DG$500,W$5,Event_and_Consequence!$B$6:$B$500,Facility_Information!$B58)</f>
        <v>0</v>
      </c>
      <c r="X58" s="70">
        <f>COUNTIFS(Event_and_Consequence!$DG$6:$DG$500,X$5,Event_and_Consequence!$B$6:$B$500,Facility_Information!$B58)</f>
        <v>0</v>
      </c>
      <c r="Y58" s="71" t="str">
        <f t="shared" si="1"/>
        <v/>
      </c>
    </row>
    <row r="59" spans="1:25" ht="12" x14ac:dyDescent="0.25">
      <c r="A59" s="294"/>
      <c r="B59" s="286"/>
      <c r="C59" s="286"/>
      <c r="D59" s="286"/>
      <c r="E59" s="286"/>
      <c r="F59" s="286"/>
      <c r="G59" s="287"/>
      <c r="H59" s="286"/>
      <c r="I59" s="286"/>
      <c r="J59" s="288"/>
      <c r="K59" s="286"/>
      <c r="L59" s="286"/>
      <c r="M59" s="286"/>
      <c r="N59" s="286"/>
      <c r="O59" s="289"/>
      <c r="P59" s="290"/>
      <c r="Q59" s="290"/>
      <c r="R59" s="290"/>
      <c r="S59" s="297"/>
      <c r="T59" s="292"/>
      <c r="U59" s="293"/>
      <c r="W59" s="69">
        <f>COUNTIFS(Event_and_Consequence!$DG$6:$DG$500,W$5,Event_and_Consequence!$B$6:$B$500,Facility_Information!$B59)</f>
        <v>0</v>
      </c>
      <c r="X59" s="70">
        <f>COUNTIFS(Event_and_Consequence!$DG$6:$DG$500,X$5,Event_and_Consequence!$B$6:$B$500,Facility_Information!$B59)</f>
        <v>0</v>
      </c>
      <c r="Y59" s="71" t="str">
        <f t="shared" si="1"/>
        <v/>
      </c>
    </row>
    <row r="60" spans="1:25" ht="12" x14ac:dyDescent="0.25">
      <c r="A60" s="294"/>
      <c r="B60" s="286"/>
      <c r="C60" s="286"/>
      <c r="D60" s="286"/>
      <c r="E60" s="286"/>
      <c r="F60" s="286"/>
      <c r="G60" s="287"/>
      <c r="H60" s="286"/>
      <c r="I60" s="286"/>
      <c r="J60" s="288"/>
      <c r="K60" s="286"/>
      <c r="L60" s="286"/>
      <c r="M60" s="286"/>
      <c r="N60" s="286"/>
      <c r="O60" s="289"/>
      <c r="P60" s="290"/>
      <c r="Q60" s="290"/>
      <c r="R60" s="290"/>
      <c r="S60" s="297"/>
      <c r="T60" s="292"/>
      <c r="U60" s="293"/>
      <c r="W60" s="69">
        <f>COUNTIFS(Event_and_Consequence!$DG$6:$DG$500,W$5,Event_and_Consequence!$B$6:$B$500,Facility_Information!$B60)</f>
        <v>0</v>
      </c>
      <c r="X60" s="70">
        <f>COUNTIFS(Event_and_Consequence!$DG$6:$DG$500,X$5,Event_and_Consequence!$B$6:$B$500,Facility_Information!$B60)</f>
        <v>0</v>
      </c>
      <c r="Y60" s="71" t="str">
        <f t="shared" si="1"/>
        <v/>
      </c>
    </row>
    <row r="61" spans="1:25" ht="12" x14ac:dyDescent="0.25">
      <c r="A61" s="294"/>
      <c r="B61" s="286"/>
      <c r="C61" s="286"/>
      <c r="D61" s="286"/>
      <c r="E61" s="286"/>
      <c r="F61" s="286"/>
      <c r="G61" s="287"/>
      <c r="H61" s="286"/>
      <c r="I61" s="286"/>
      <c r="J61" s="288"/>
      <c r="K61" s="286"/>
      <c r="L61" s="286"/>
      <c r="M61" s="286"/>
      <c r="N61" s="286"/>
      <c r="O61" s="289"/>
      <c r="P61" s="290"/>
      <c r="Q61" s="290"/>
      <c r="R61" s="290"/>
      <c r="S61" s="297"/>
      <c r="T61" s="292"/>
      <c r="U61" s="293"/>
      <c r="W61" s="69">
        <f>COUNTIFS(Event_and_Consequence!$DG$6:$DG$500,W$5,Event_and_Consequence!$B$6:$B$500,Facility_Information!$B61)</f>
        <v>0</v>
      </c>
      <c r="X61" s="70">
        <f>COUNTIFS(Event_and_Consequence!$DG$6:$DG$500,X$5,Event_and_Consequence!$B$6:$B$500,Facility_Information!$B61)</f>
        <v>0</v>
      </c>
      <c r="Y61" s="71" t="str">
        <f t="shared" si="1"/>
        <v/>
      </c>
    </row>
    <row r="62" spans="1:25" ht="12" x14ac:dyDescent="0.25">
      <c r="A62" s="294"/>
      <c r="B62" s="286"/>
      <c r="C62" s="286"/>
      <c r="D62" s="286"/>
      <c r="E62" s="286"/>
      <c r="F62" s="286"/>
      <c r="G62" s="287"/>
      <c r="H62" s="286"/>
      <c r="I62" s="286"/>
      <c r="J62" s="288"/>
      <c r="K62" s="286"/>
      <c r="L62" s="286"/>
      <c r="M62" s="286"/>
      <c r="N62" s="286"/>
      <c r="O62" s="289"/>
      <c r="P62" s="290"/>
      <c r="Q62" s="290"/>
      <c r="R62" s="290"/>
      <c r="S62" s="297"/>
      <c r="T62" s="292"/>
      <c r="U62" s="293"/>
      <c r="W62" s="69">
        <f>COUNTIFS(Event_and_Consequence!$DG$6:$DG$500,W$5,Event_and_Consequence!$B$6:$B$500,Facility_Information!$B62)</f>
        <v>0</v>
      </c>
      <c r="X62" s="70">
        <f>COUNTIFS(Event_and_Consequence!$DG$6:$DG$500,X$5,Event_and_Consequence!$B$6:$B$500,Facility_Information!$B62)</f>
        <v>0</v>
      </c>
      <c r="Y62" s="71" t="str">
        <f t="shared" si="1"/>
        <v/>
      </c>
    </row>
    <row r="63" spans="1:25" ht="12" x14ac:dyDescent="0.25">
      <c r="A63" s="294"/>
      <c r="B63" s="286"/>
      <c r="C63" s="286"/>
      <c r="D63" s="286"/>
      <c r="E63" s="286"/>
      <c r="F63" s="286"/>
      <c r="G63" s="287"/>
      <c r="H63" s="286"/>
      <c r="I63" s="286"/>
      <c r="J63" s="288"/>
      <c r="K63" s="286"/>
      <c r="L63" s="286"/>
      <c r="M63" s="286"/>
      <c r="N63" s="286"/>
      <c r="O63" s="289"/>
      <c r="P63" s="290"/>
      <c r="Q63" s="290"/>
      <c r="R63" s="290"/>
      <c r="S63" s="297"/>
      <c r="T63" s="292"/>
      <c r="U63" s="293"/>
      <c r="W63" s="69">
        <f>COUNTIFS(Event_and_Consequence!$DG$6:$DG$500,W$5,Event_and_Consequence!$B$6:$B$500,Facility_Information!$B63)</f>
        <v>0</v>
      </c>
      <c r="X63" s="70">
        <f>COUNTIFS(Event_and_Consequence!$DG$6:$DG$500,X$5,Event_and_Consequence!$B$6:$B$500,Facility_Information!$B63)</f>
        <v>0</v>
      </c>
      <c r="Y63" s="71" t="str">
        <f t="shared" si="1"/>
        <v/>
      </c>
    </row>
    <row r="64" spans="1:25" ht="12" x14ac:dyDescent="0.25">
      <c r="A64" s="294"/>
      <c r="B64" s="286"/>
      <c r="C64" s="286"/>
      <c r="D64" s="286"/>
      <c r="E64" s="286"/>
      <c r="F64" s="286"/>
      <c r="G64" s="287"/>
      <c r="H64" s="286"/>
      <c r="I64" s="286"/>
      <c r="J64" s="288"/>
      <c r="K64" s="286"/>
      <c r="L64" s="286"/>
      <c r="M64" s="286"/>
      <c r="N64" s="286"/>
      <c r="O64" s="289"/>
      <c r="P64" s="290"/>
      <c r="Q64" s="290"/>
      <c r="R64" s="290"/>
      <c r="S64" s="297"/>
      <c r="T64" s="292"/>
      <c r="U64" s="293"/>
      <c r="W64" s="69">
        <f>COUNTIFS(Event_and_Consequence!$DG$6:$DG$500,W$5,Event_and_Consequence!$B$6:$B$500,Facility_Information!$B64)</f>
        <v>0</v>
      </c>
      <c r="X64" s="70">
        <f>COUNTIFS(Event_and_Consequence!$DG$6:$DG$500,X$5,Event_and_Consequence!$B$6:$B$500,Facility_Information!$B64)</f>
        <v>0</v>
      </c>
      <c r="Y64" s="71" t="str">
        <f t="shared" si="1"/>
        <v/>
      </c>
    </row>
    <row r="65" spans="1:25" ht="12" x14ac:dyDescent="0.25">
      <c r="A65" s="294"/>
      <c r="B65" s="286"/>
      <c r="C65" s="286"/>
      <c r="D65" s="286"/>
      <c r="E65" s="286"/>
      <c r="F65" s="286"/>
      <c r="G65" s="287"/>
      <c r="H65" s="286"/>
      <c r="I65" s="286"/>
      <c r="J65" s="288"/>
      <c r="K65" s="286"/>
      <c r="L65" s="286"/>
      <c r="M65" s="286"/>
      <c r="N65" s="286"/>
      <c r="O65" s="289"/>
      <c r="P65" s="290"/>
      <c r="Q65" s="290"/>
      <c r="R65" s="290"/>
      <c r="S65" s="297"/>
      <c r="T65" s="292"/>
      <c r="U65" s="293"/>
      <c r="W65" s="69">
        <f>COUNTIFS(Event_and_Consequence!$DG$6:$DG$500,W$5,Event_and_Consequence!$B$6:$B$500,Facility_Information!$B65)</f>
        <v>0</v>
      </c>
      <c r="X65" s="70">
        <f>COUNTIFS(Event_and_Consequence!$DG$6:$DG$500,X$5,Event_and_Consequence!$B$6:$B$500,Facility_Information!$B65)</f>
        <v>0</v>
      </c>
      <c r="Y65" s="71" t="str">
        <f t="shared" si="1"/>
        <v/>
      </c>
    </row>
    <row r="66" spans="1:25" ht="12" x14ac:dyDescent="0.25">
      <c r="A66" s="294"/>
      <c r="B66" s="286"/>
      <c r="C66" s="286"/>
      <c r="D66" s="286"/>
      <c r="E66" s="286"/>
      <c r="F66" s="286"/>
      <c r="G66" s="287"/>
      <c r="H66" s="286"/>
      <c r="I66" s="286"/>
      <c r="J66" s="288"/>
      <c r="K66" s="286"/>
      <c r="L66" s="286"/>
      <c r="M66" s="286"/>
      <c r="N66" s="286"/>
      <c r="O66" s="289"/>
      <c r="P66" s="290"/>
      <c r="Q66" s="290"/>
      <c r="R66" s="290"/>
      <c r="S66" s="297"/>
      <c r="T66" s="292"/>
      <c r="U66" s="293"/>
      <c r="W66" s="69">
        <f>COUNTIFS(Event_and_Consequence!$DG$6:$DG$500,W$5,Event_and_Consequence!$B$6:$B$500,Facility_Information!$B66)</f>
        <v>0</v>
      </c>
      <c r="X66" s="70">
        <f>COUNTIFS(Event_and_Consequence!$DG$6:$DG$500,X$5,Event_and_Consequence!$B$6:$B$500,Facility_Information!$B66)</f>
        <v>0</v>
      </c>
      <c r="Y66" s="71" t="str">
        <f t="shared" si="1"/>
        <v/>
      </c>
    </row>
    <row r="67" spans="1:25" ht="12" x14ac:dyDescent="0.25">
      <c r="A67" s="294"/>
      <c r="B67" s="286"/>
      <c r="C67" s="286"/>
      <c r="D67" s="286"/>
      <c r="E67" s="286"/>
      <c r="F67" s="286"/>
      <c r="G67" s="287"/>
      <c r="H67" s="286"/>
      <c r="I67" s="286"/>
      <c r="J67" s="288"/>
      <c r="K67" s="286"/>
      <c r="L67" s="286"/>
      <c r="M67" s="286"/>
      <c r="N67" s="286"/>
      <c r="O67" s="289"/>
      <c r="P67" s="290"/>
      <c r="Q67" s="290"/>
      <c r="R67" s="290"/>
      <c r="S67" s="297"/>
      <c r="T67" s="292"/>
      <c r="U67" s="293"/>
      <c r="W67" s="69">
        <f>COUNTIFS(Event_and_Consequence!$DG$6:$DG$500,W$5,Event_and_Consequence!$B$6:$B$500,Facility_Information!$B67)</f>
        <v>0</v>
      </c>
      <c r="X67" s="70">
        <f>COUNTIFS(Event_and_Consequence!$DG$6:$DG$500,X$5,Event_and_Consequence!$B$6:$B$500,Facility_Information!$B67)</f>
        <v>0</v>
      </c>
      <c r="Y67" s="71" t="str">
        <f t="shared" si="1"/>
        <v/>
      </c>
    </row>
    <row r="68" spans="1:25" ht="12" x14ac:dyDescent="0.25">
      <c r="A68" s="294"/>
      <c r="B68" s="286"/>
      <c r="C68" s="286"/>
      <c r="D68" s="286"/>
      <c r="E68" s="286"/>
      <c r="F68" s="286"/>
      <c r="G68" s="287"/>
      <c r="H68" s="286"/>
      <c r="I68" s="286"/>
      <c r="J68" s="288"/>
      <c r="K68" s="286"/>
      <c r="L68" s="286"/>
      <c r="M68" s="286"/>
      <c r="N68" s="286"/>
      <c r="O68" s="289"/>
      <c r="P68" s="290"/>
      <c r="Q68" s="290"/>
      <c r="R68" s="290"/>
      <c r="S68" s="297"/>
      <c r="T68" s="292"/>
      <c r="U68" s="293"/>
      <c r="W68" s="69">
        <f>COUNTIFS(Event_and_Consequence!$DG$6:$DG$500,W$5,Event_and_Consequence!$B$6:$B$500,Facility_Information!$B68)</f>
        <v>0</v>
      </c>
      <c r="X68" s="70">
        <f>COUNTIFS(Event_and_Consequence!$DG$6:$DG$500,X$5,Event_and_Consequence!$B$6:$B$500,Facility_Information!$B68)</f>
        <v>0</v>
      </c>
      <c r="Y68" s="71" t="str">
        <f t="shared" si="1"/>
        <v/>
      </c>
    </row>
    <row r="69" spans="1:25" ht="12" x14ac:dyDescent="0.25">
      <c r="A69" s="294"/>
      <c r="B69" s="286"/>
      <c r="C69" s="286"/>
      <c r="D69" s="286"/>
      <c r="E69" s="286"/>
      <c r="F69" s="286"/>
      <c r="G69" s="287"/>
      <c r="H69" s="286"/>
      <c r="I69" s="286"/>
      <c r="J69" s="288"/>
      <c r="K69" s="286"/>
      <c r="L69" s="286"/>
      <c r="M69" s="286"/>
      <c r="N69" s="286"/>
      <c r="O69" s="289"/>
      <c r="P69" s="290"/>
      <c r="Q69" s="290"/>
      <c r="R69" s="290"/>
      <c r="S69" s="297"/>
      <c r="T69" s="292"/>
      <c r="U69" s="293"/>
      <c r="W69" s="69">
        <f>COUNTIFS(Event_and_Consequence!$DG$6:$DG$500,W$5,Event_and_Consequence!$B$6:$B$500,Facility_Information!$B69)</f>
        <v>0</v>
      </c>
      <c r="X69" s="70">
        <f>COUNTIFS(Event_and_Consequence!$DG$6:$DG$500,X$5,Event_and_Consequence!$B$6:$B$500,Facility_Information!$B69)</f>
        <v>0</v>
      </c>
      <c r="Y69" s="71" t="str">
        <f t="shared" si="1"/>
        <v/>
      </c>
    </row>
    <row r="70" spans="1:25" ht="12" x14ac:dyDescent="0.25">
      <c r="A70" s="294"/>
      <c r="B70" s="286"/>
      <c r="C70" s="286"/>
      <c r="D70" s="286"/>
      <c r="E70" s="286"/>
      <c r="F70" s="286"/>
      <c r="G70" s="287"/>
      <c r="H70" s="286"/>
      <c r="I70" s="286"/>
      <c r="J70" s="288"/>
      <c r="K70" s="286"/>
      <c r="L70" s="286"/>
      <c r="M70" s="286"/>
      <c r="N70" s="286"/>
      <c r="O70" s="289"/>
      <c r="P70" s="290"/>
      <c r="Q70" s="290"/>
      <c r="R70" s="290"/>
      <c r="S70" s="297"/>
      <c r="T70" s="292"/>
      <c r="U70" s="293"/>
      <c r="W70" s="69">
        <f>COUNTIFS(Event_and_Consequence!$DG$6:$DG$500,W$5,Event_and_Consequence!$B$6:$B$500,Facility_Information!$B70)</f>
        <v>0</v>
      </c>
      <c r="X70" s="70">
        <f>COUNTIFS(Event_and_Consequence!$DG$6:$DG$500,X$5,Event_and_Consequence!$B$6:$B$500,Facility_Information!$B70)</f>
        <v>0</v>
      </c>
      <c r="Y70" s="71" t="str">
        <f t="shared" si="1"/>
        <v/>
      </c>
    </row>
    <row r="71" spans="1:25" ht="12" x14ac:dyDescent="0.25">
      <c r="A71" s="294"/>
      <c r="B71" s="286"/>
      <c r="C71" s="286"/>
      <c r="D71" s="286"/>
      <c r="E71" s="286"/>
      <c r="F71" s="286"/>
      <c r="G71" s="287"/>
      <c r="H71" s="286"/>
      <c r="I71" s="286"/>
      <c r="J71" s="288"/>
      <c r="K71" s="286"/>
      <c r="L71" s="286"/>
      <c r="M71" s="286"/>
      <c r="N71" s="286"/>
      <c r="O71" s="289"/>
      <c r="P71" s="290"/>
      <c r="Q71" s="290"/>
      <c r="R71" s="290"/>
      <c r="S71" s="297"/>
      <c r="T71" s="292"/>
      <c r="U71" s="293"/>
      <c r="W71" s="69">
        <f>COUNTIFS(Event_and_Consequence!$DG$6:$DG$500,W$5,Event_and_Consequence!$B$6:$B$500,Facility_Information!$B71)</f>
        <v>0</v>
      </c>
      <c r="X71" s="70">
        <f>COUNTIFS(Event_and_Consequence!$DG$6:$DG$500,X$5,Event_and_Consequence!$B$6:$B$500,Facility_Information!$B71)</f>
        <v>0</v>
      </c>
      <c r="Y71" s="71" t="str">
        <f t="shared" si="1"/>
        <v/>
      </c>
    </row>
    <row r="72" spans="1:25" ht="12" x14ac:dyDescent="0.25">
      <c r="A72" s="294"/>
      <c r="B72" s="286"/>
      <c r="C72" s="286"/>
      <c r="D72" s="286"/>
      <c r="E72" s="286"/>
      <c r="F72" s="286"/>
      <c r="G72" s="287"/>
      <c r="H72" s="286"/>
      <c r="I72" s="286"/>
      <c r="J72" s="288"/>
      <c r="K72" s="286"/>
      <c r="L72" s="286"/>
      <c r="M72" s="286"/>
      <c r="N72" s="286"/>
      <c r="O72" s="289"/>
      <c r="P72" s="290"/>
      <c r="Q72" s="290"/>
      <c r="R72" s="290"/>
      <c r="S72" s="297"/>
      <c r="T72" s="292"/>
      <c r="U72" s="293"/>
      <c r="W72" s="69">
        <f>COUNTIFS(Event_and_Consequence!$DG$6:$DG$500,W$5,Event_and_Consequence!$B$6:$B$500,Facility_Information!$B72)</f>
        <v>0</v>
      </c>
      <c r="X72" s="70">
        <f>COUNTIFS(Event_and_Consequence!$DG$6:$DG$500,X$5,Event_and_Consequence!$B$6:$B$500,Facility_Information!$B72)</f>
        <v>0</v>
      </c>
      <c r="Y72" s="71" t="str">
        <f t="shared" ref="Y72:Y135" si="2">IF(AND(A72&lt;&gt;"",SUM(W72:X72)=0),1,"")</f>
        <v/>
      </c>
    </row>
    <row r="73" spans="1:25" ht="12" x14ac:dyDescent="0.25">
      <c r="A73" s="294"/>
      <c r="B73" s="286"/>
      <c r="C73" s="286"/>
      <c r="D73" s="286"/>
      <c r="E73" s="286"/>
      <c r="F73" s="286"/>
      <c r="G73" s="287"/>
      <c r="H73" s="286"/>
      <c r="I73" s="286"/>
      <c r="J73" s="288"/>
      <c r="K73" s="286"/>
      <c r="L73" s="286"/>
      <c r="M73" s="286"/>
      <c r="N73" s="286"/>
      <c r="O73" s="289"/>
      <c r="P73" s="290"/>
      <c r="Q73" s="290"/>
      <c r="R73" s="290"/>
      <c r="S73" s="297"/>
      <c r="T73" s="292"/>
      <c r="U73" s="293"/>
      <c r="W73" s="69">
        <f>COUNTIFS(Event_and_Consequence!$DG$6:$DG$500,W$5,Event_and_Consequence!$B$6:$B$500,Facility_Information!$B73)</f>
        <v>0</v>
      </c>
      <c r="X73" s="70">
        <f>COUNTIFS(Event_and_Consequence!$DG$6:$DG$500,X$5,Event_and_Consequence!$B$6:$B$500,Facility_Information!$B73)</f>
        <v>0</v>
      </c>
      <c r="Y73" s="71" t="str">
        <f t="shared" si="2"/>
        <v/>
      </c>
    </row>
    <row r="74" spans="1:25" ht="12" x14ac:dyDescent="0.25">
      <c r="A74" s="294"/>
      <c r="B74" s="286"/>
      <c r="C74" s="286"/>
      <c r="D74" s="286"/>
      <c r="E74" s="286"/>
      <c r="F74" s="286"/>
      <c r="G74" s="287"/>
      <c r="H74" s="286"/>
      <c r="I74" s="286"/>
      <c r="J74" s="288"/>
      <c r="K74" s="286"/>
      <c r="L74" s="286"/>
      <c r="M74" s="286"/>
      <c r="N74" s="286"/>
      <c r="O74" s="289"/>
      <c r="P74" s="290"/>
      <c r="Q74" s="290"/>
      <c r="R74" s="290"/>
      <c r="S74" s="297"/>
      <c r="T74" s="292"/>
      <c r="U74" s="293"/>
      <c r="W74" s="69">
        <f>COUNTIFS(Event_and_Consequence!$DG$6:$DG$500,W$5,Event_and_Consequence!$B$6:$B$500,Facility_Information!$B74)</f>
        <v>0</v>
      </c>
      <c r="X74" s="70">
        <f>COUNTIFS(Event_and_Consequence!$DG$6:$DG$500,X$5,Event_and_Consequence!$B$6:$B$500,Facility_Information!$B74)</f>
        <v>0</v>
      </c>
      <c r="Y74" s="71" t="str">
        <f t="shared" si="2"/>
        <v/>
      </c>
    </row>
    <row r="75" spans="1:25" ht="12" x14ac:dyDescent="0.25">
      <c r="A75" s="294"/>
      <c r="B75" s="286"/>
      <c r="C75" s="286"/>
      <c r="D75" s="286"/>
      <c r="E75" s="286"/>
      <c r="F75" s="286"/>
      <c r="G75" s="287"/>
      <c r="H75" s="286"/>
      <c r="I75" s="286"/>
      <c r="J75" s="288"/>
      <c r="K75" s="286"/>
      <c r="L75" s="286"/>
      <c r="M75" s="286"/>
      <c r="N75" s="286"/>
      <c r="O75" s="289"/>
      <c r="P75" s="290"/>
      <c r="Q75" s="290"/>
      <c r="R75" s="290"/>
      <c r="S75" s="297"/>
      <c r="T75" s="292"/>
      <c r="U75" s="293"/>
      <c r="W75" s="69">
        <f>COUNTIFS(Event_and_Consequence!$DG$6:$DG$500,W$5,Event_and_Consequence!$B$6:$B$500,Facility_Information!$B75)</f>
        <v>0</v>
      </c>
      <c r="X75" s="70">
        <f>COUNTIFS(Event_and_Consequence!$DG$6:$DG$500,X$5,Event_and_Consequence!$B$6:$B$500,Facility_Information!$B75)</f>
        <v>0</v>
      </c>
      <c r="Y75" s="71" t="str">
        <f t="shared" si="2"/>
        <v/>
      </c>
    </row>
    <row r="76" spans="1:25" ht="12" x14ac:dyDescent="0.25">
      <c r="A76" s="294"/>
      <c r="B76" s="286"/>
      <c r="C76" s="286"/>
      <c r="D76" s="286"/>
      <c r="E76" s="286"/>
      <c r="F76" s="286"/>
      <c r="G76" s="287"/>
      <c r="H76" s="286"/>
      <c r="I76" s="286"/>
      <c r="J76" s="288"/>
      <c r="K76" s="286"/>
      <c r="L76" s="286"/>
      <c r="M76" s="286"/>
      <c r="N76" s="286"/>
      <c r="O76" s="289"/>
      <c r="P76" s="290"/>
      <c r="Q76" s="290"/>
      <c r="R76" s="290"/>
      <c r="S76" s="297"/>
      <c r="T76" s="292"/>
      <c r="U76" s="293"/>
      <c r="W76" s="69">
        <f>COUNTIFS(Event_and_Consequence!$DG$6:$DG$500,W$5,Event_and_Consequence!$B$6:$B$500,Facility_Information!$B76)</f>
        <v>0</v>
      </c>
      <c r="X76" s="70">
        <f>COUNTIFS(Event_and_Consequence!$DG$6:$DG$500,X$5,Event_and_Consequence!$B$6:$B$500,Facility_Information!$B76)</f>
        <v>0</v>
      </c>
      <c r="Y76" s="71" t="str">
        <f t="shared" si="2"/>
        <v/>
      </c>
    </row>
    <row r="77" spans="1:25" ht="12" x14ac:dyDescent="0.25">
      <c r="A77" s="294"/>
      <c r="B77" s="286"/>
      <c r="C77" s="286"/>
      <c r="D77" s="286"/>
      <c r="E77" s="286"/>
      <c r="F77" s="286"/>
      <c r="G77" s="287"/>
      <c r="H77" s="286"/>
      <c r="I77" s="286"/>
      <c r="J77" s="288"/>
      <c r="K77" s="286"/>
      <c r="L77" s="286"/>
      <c r="M77" s="286"/>
      <c r="N77" s="286"/>
      <c r="O77" s="289"/>
      <c r="P77" s="290"/>
      <c r="Q77" s="290"/>
      <c r="R77" s="290"/>
      <c r="S77" s="297"/>
      <c r="T77" s="292"/>
      <c r="U77" s="293"/>
      <c r="W77" s="69">
        <f>COUNTIFS(Event_and_Consequence!$DG$6:$DG$500,W$5,Event_and_Consequence!$B$6:$B$500,Facility_Information!$B77)</f>
        <v>0</v>
      </c>
      <c r="X77" s="70">
        <f>COUNTIFS(Event_and_Consequence!$DG$6:$DG$500,X$5,Event_and_Consequence!$B$6:$B$500,Facility_Information!$B77)</f>
        <v>0</v>
      </c>
      <c r="Y77" s="71" t="str">
        <f t="shared" si="2"/>
        <v/>
      </c>
    </row>
    <row r="78" spans="1:25" ht="12" x14ac:dyDescent="0.25">
      <c r="A78" s="294"/>
      <c r="B78" s="286"/>
      <c r="C78" s="286"/>
      <c r="D78" s="286"/>
      <c r="E78" s="286"/>
      <c r="F78" s="286"/>
      <c r="G78" s="287"/>
      <c r="H78" s="286"/>
      <c r="I78" s="286"/>
      <c r="J78" s="288"/>
      <c r="K78" s="286"/>
      <c r="L78" s="286"/>
      <c r="M78" s="286"/>
      <c r="N78" s="286"/>
      <c r="O78" s="289"/>
      <c r="P78" s="290"/>
      <c r="Q78" s="290"/>
      <c r="R78" s="290"/>
      <c r="S78" s="297"/>
      <c r="T78" s="292"/>
      <c r="U78" s="293"/>
      <c r="W78" s="69">
        <f>COUNTIFS(Event_and_Consequence!$DG$6:$DG$500,W$5,Event_and_Consequence!$B$6:$B$500,Facility_Information!$B78)</f>
        <v>0</v>
      </c>
      <c r="X78" s="70">
        <f>COUNTIFS(Event_and_Consequence!$DG$6:$DG$500,X$5,Event_and_Consequence!$B$6:$B$500,Facility_Information!$B78)</f>
        <v>0</v>
      </c>
      <c r="Y78" s="71" t="str">
        <f t="shared" si="2"/>
        <v/>
      </c>
    </row>
    <row r="79" spans="1:25" ht="12" x14ac:dyDescent="0.25">
      <c r="A79" s="294"/>
      <c r="B79" s="286"/>
      <c r="C79" s="286"/>
      <c r="D79" s="286"/>
      <c r="E79" s="286"/>
      <c r="F79" s="286"/>
      <c r="G79" s="287"/>
      <c r="H79" s="286"/>
      <c r="I79" s="286"/>
      <c r="J79" s="288"/>
      <c r="K79" s="286"/>
      <c r="L79" s="286"/>
      <c r="M79" s="286"/>
      <c r="N79" s="286"/>
      <c r="O79" s="289"/>
      <c r="P79" s="290"/>
      <c r="Q79" s="290"/>
      <c r="R79" s="290"/>
      <c r="S79" s="297"/>
      <c r="T79" s="292"/>
      <c r="U79" s="293"/>
      <c r="W79" s="69">
        <f>COUNTIFS(Event_and_Consequence!$DG$6:$DG$500,W$5,Event_and_Consequence!$B$6:$B$500,Facility_Information!$B79)</f>
        <v>0</v>
      </c>
      <c r="X79" s="70">
        <f>COUNTIFS(Event_and_Consequence!$DG$6:$DG$500,X$5,Event_and_Consequence!$B$6:$B$500,Facility_Information!$B79)</f>
        <v>0</v>
      </c>
      <c r="Y79" s="71" t="str">
        <f t="shared" si="2"/>
        <v/>
      </c>
    </row>
    <row r="80" spans="1:25" ht="12" x14ac:dyDescent="0.25">
      <c r="A80" s="294"/>
      <c r="B80" s="286"/>
      <c r="C80" s="286"/>
      <c r="D80" s="286"/>
      <c r="E80" s="286"/>
      <c r="F80" s="286"/>
      <c r="G80" s="287"/>
      <c r="H80" s="286"/>
      <c r="I80" s="286"/>
      <c r="J80" s="288"/>
      <c r="K80" s="286"/>
      <c r="L80" s="286"/>
      <c r="M80" s="286"/>
      <c r="N80" s="286"/>
      <c r="O80" s="289"/>
      <c r="P80" s="290"/>
      <c r="Q80" s="290"/>
      <c r="R80" s="290"/>
      <c r="S80" s="297"/>
      <c r="T80" s="292"/>
      <c r="U80" s="293"/>
      <c r="W80" s="69">
        <f>COUNTIFS(Event_and_Consequence!$DG$6:$DG$500,W$5,Event_and_Consequence!$B$6:$B$500,Facility_Information!$B80)</f>
        <v>0</v>
      </c>
      <c r="X80" s="70">
        <f>COUNTIFS(Event_and_Consequence!$DG$6:$DG$500,X$5,Event_and_Consequence!$B$6:$B$500,Facility_Information!$B80)</f>
        <v>0</v>
      </c>
      <c r="Y80" s="71" t="str">
        <f t="shared" si="2"/>
        <v/>
      </c>
    </row>
    <row r="81" spans="1:25" ht="12" x14ac:dyDescent="0.25">
      <c r="A81" s="294"/>
      <c r="B81" s="286"/>
      <c r="C81" s="286"/>
      <c r="D81" s="286"/>
      <c r="E81" s="286"/>
      <c r="F81" s="286"/>
      <c r="G81" s="287"/>
      <c r="H81" s="286"/>
      <c r="I81" s="286"/>
      <c r="J81" s="288"/>
      <c r="K81" s="286"/>
      <c r="L81" s="286"/>
      <c r="M81" s="286"/>
      <c r="N81" s="286"/>
      <c r="O81" s="289"/>
      <c r="P81" s="290"/>
      <c r="Q81" s="290"/>
      <c r="R81" s="290"/>
      <c r="S81" s="297"/>
      <c r="T81" s="292"/>
      <c r="U81" s="293"/>
      <c r="W81" s="69">
        <f>COUNTIFS(Event_and_Consequence!$DG$6:$DG$500,W$5,Event_and_Consequence!$B$6:$B$500,Facility_Information!$B81)</f>
        <v>0</v>
      </c>
      <c r="X81" s="70">
        <f>COUNTIFS(Event_and_Consequence!$DG$6:$DG$500,X$5,Event_and_Consequence!$B$6:$B$500,Facility_Information!$B81)</f>
        <v>0</v>
      </c>
      <c r="Y81" s="71" t="str">
        <f t="shared" si="2"/>
        <v/>
      </c>
    </row>
    <row r="82" spans="1:25" ht="12" x14ac:dyDescent="0.25">
      <c r="A82" s="294"/>
      <c r="B82" s="286"/>
      <c r="C82" s="286"/>
      <c r="D82" s="286"/>
      <c r="E82" s="286"/>
      <c r="F82" s="286"/>
      <c r="G82" s="287"/>
      <c r="H82" s="286"/>
      <c r="I82" s="286"/>
      <c r="J82" s="288"/>
      <c r="K82" s="286"/>
      <c r="L82" s="286"/>
      <c r="M82" s="286"/>
      <c r="N82" s="286"/>
      <c r="O82" s="289"/>
      <c r="P82" s="290"/>
      <c r="Q82" s="290"/>
      <c r="R82" s="290"/>
      <c r="S82" s="297"/>
      <c r="T82" s="292"/>
      <c r="U82" s="293"/>
      <c r="W82" s="69">
        <f>COUNTIFS(Event_and_Consequence!$DG$6:$DG$500,W$5,Event_and_Consequence!$B$6:$B$500,Facility_Information!$B82)</f>
        <v>0</v>
      </c>
      <c r="X82" s="70">
        <f>COUNTIFS(Event_and_Consequence!$DG$6:$DG$500,X$5,Event_and_Consequence!$B$6:$B$500,Facility_Information!$B82)</f>
        <v>0</v>
      </c>
      <c r="Y82" s="71" t="str">
        <f t="shared" si="2"/>
        <v/>
      </c>
    </row>
    <row r="83" spans="1:25" ht="12" x14ac:dyDescent="0.25">
      <c r="A83" s="294"/>
      <c r="B83" s="286"/>
      <c r="C83" s="286"/>
      <c r="D83" s="286"/>
      <c r="E83" s="286"/>
      <c r="F83" s="286"/>
      <c r="G83" s="287"/>
      <c r="H83" s="286"/>
      <c r="I83" s="286"/>
      <c r="J83" s="288"/>
      <c r="K83" s="286"/>
      <c r="L83" s="286"/>
      <c r="M83" s="286"/>
      <c r="N83" s="286"/>
      <c r="O83" s="289"/>
      <c r="P83" s="290"/>
      <c r="Q83" s="290"/>
      <c r="R83" s="290"/>
      <c r="S83" s="297"/>
      <c r="T83" s="292"/>
      <c r="U83" s="293"/>
      <c r="W83" s="69">
        <f>COUNTIFS(Event_and_Consequence!$DG$6:$DG$500,W$5,Event_and_Consequence!$B$6:$B$500,Facility_Information!$B83)</f>
        <v>0</v>
      </c>
      <c r="X83" s="70">
        <f>COUNTIFS(Event_and_Consequence!$DG$6:$DG$500,X$5,Event_and_Consequence!$B$6:$B$500,Facility_Information!$B83)</f>
        <v>0</v>
      </c>
      <c r="Y83" s="71" t="str">
        <f t="shared" si="2"/>
        <v/>
      </c>
    </row>
    <row r="84" spans="1:25" ht="12" x14ac:dyDescent="0.25">
      <c r="A84" s="294"/>
      <c r="B84" s="286"/>
      <c r="C84" s="286"/>
      <c r="D84" s="286"/>
      <c r="E84" s="286"/>
      <c r="F84" s="286"/>
      <c r="G84" s="287"/>
      <c r="H84" s="286"/>
      <c r="I84" s="286"/>
      <c r="J84" s="288"/>
      <c r="K84" s="286"/>
      <c r="L84" s="286"/>
      <c r="M84" s="286"/>
      <c r="N84" s="286"/>
      <c r="O84" s="289"/>
      <c r="P84" s="290"/>
      <c r="Q84" s="290"/>
      <c r="R84" s="290"/>
      <c r="S84" s="297"/>
      <c r="T84" s="292"/>
      <c r="U84" s="293"/>
      <c r="W84" s="69">
        <f>COUNTIFS(Event_and_Consequence!$DG$6:$DG$500,W$5,Event_and_Consequence!$B$6:$B$500,Facility_Information!$B84)</f>
        <v>0</v>
      </c>
      <c r="X84" s="70">
        <f>COUNTIFS(Event_and_Consequence!$DG$6:$DG$500,X$5,Event_and_Consequence!$B$6:$B$500,Facility_Information!$B84)</f>
        <v>0</v>
      </c>
      <c r="Y84" s="71" t="str">
        <f t="shared" si="2"/>
        <v/>
      </c>
    </row>
    <row r="85" spans="1:25" ht="12" x14ac:dyDescent="0.25">
      <c r="A85" s="294"/>
      <c r="B85" s="286"/>
      <c r="C85" s="286"/>
      <c r="D85" s="286"/>
      <c r="E85" s="286"/>
      <c r="F85" s="286"/>
      <c r="G85" s="287"/>
      <c r="H85" s="286"/>
      <c r="I85" s="286"/>
      <c r="J85" s="288"/>
      <c r="K85" s="286"/>
      <c r="L85" s="286"/>
      <c r="M85" s="286"/>
      <c r="N85" s="286"/>
      <c r="O85" s="289"/>
      <c r="P85" s="290"/>
      <c r="Q85" s="290"/>
      <c r="R85" s="290"/>
      <c r="S85" s="297"/>
      <c r="T85" s="292"/>
      <c r="U85" s="293"/>
      <c r="W85" s="69">
        <f>COUNTIFS(Event_and_Consequence!$DG$6:$DG$500,W$5,Event_and_Consequence!$B$6:$B$500,Facility_Information!$B85)</f>
        <v>0</v>
      </c>
      <c r="X85" s="70">
        <f>COUNTIFS(Event_and_Consequence!$DG$6:$DG$500,X$5,Event_and_Consequence!$B$6:$B$500,Facility_Information!$B85)</f>
        <v>0</v>
      </c>
      <c r="Y85" s="71" t="str">
        <f t="shared" si="2"/>
        <v/>
      </c>
    </row>
    <row r="86" spans="1:25" ht="12" x14ac:dyDescent="0.25">
      <c r="A86" s="294"/>
      <c r="B86" s="286"/>
      <c r="C86" s="286"/>
      <c r="D86" s="286"/>
      <c r="E86" s="286"/>
      <c r="F86" s="286"/>
      <c r="G86" s="287"/>
      <c r="H86" s="286"/>
      <c r="I86" s="286"/>
      <c r="J86" s="288"/>
      <c r="K86" s="286"/>
      <c r="L86" s="286"/>
      <c r="M86" s="286"/>
      <c r="N86" s="286"/>
      <c r="O86" s="289"/>
      <c r="P86" s="290"/>
      <c r="Q86" s="290"/>
      <c r="R86" s="290"/>
      <c r="S86" s="297"/>
      <c r="T86" s="292"/>
      <c r="U86" s="293"/>
      <c r="W86" s="69">
        <f>COUNTIFS(Event_and_Consequence!$DG$6:$DG$500,W$5,Event_and_Consequence!$B$6:$B$500,Facility_Information!$B86)</f>
        <v>0</v>
      </c>
      <c r="X86" s="70">
        <f>COUNTIFS(Event_and_Consequence!$DG$6:$DG$500,X$5,Event_and_Consequence!$B$6:$B$500,Facility_Information!$B86)</f>
        <v>0</v>
      </c>
      <c r="Y86" s="71" t="str">
        <f t="shared" si="2"/>
        <v/>
      </c>
    </row>
    <row r="87" spans="1:25" ht="12" x14ac:dyDescent="0.25">
      <c r="A87" s="294"/>
      <c r="B87" s="286"/>
      <c r="C87" s="286"/>
      <c r="D87" s="286"/>
      <c r="E87" s="286"/>
      <c r="F87" s="286"/>
      <c r="G87" s="287"/>
      <c r="H87" s="286"/>
      <c r="I87" s="286"/>
      <c r="J87" s="288"/>
      <c r="K87" s="286"/>
      <c r="L87" s="286"/>
      <c r="M87" s="286"/>
      <c r="N87" s="286"/>
      <c r="O87" s="289"/>
      <c r="P87" s="290"/>
      <c r="Q87" s="290"/>
      <c r="R87" s="290"/>
      <c r="S87" s="297"/>
      <c r="T87" s="292"/>
      <c r="U87" s="293"/>
      <c r="W87" s="69">
        <f>COUNTIFS(Event_and_Consequence!$DG$6:$DG$500,W$5,Event_and_Consequence!$B$6:$B$500,Facility_Information!$B87)</f>
        <v>0</v>
      </c>
      <c r="X87" s="70">
        <f>COUNTIFS(Event_and_Consequence!$DG$6:$DG$500,X$5,Event_and_Consequence!$B$6:$B$500,Facility_Information!$B87)</f>
        <v>0</v>
      </c>
      <c r="Y87" s="71" t="str">
        <f t="shared" si="2"/>
        <v/>
      </c>
    </row>
    <row r="88" spans="1:25" ht="12" x14ac:dyDescent="0.25">
      <c r="A88" s="294"/>
      <c r="B88" s="286"/>
      <c r="C88" s="286"/>
      <c r="D88" s="286"/>
      <c r="E88" s="286"/>
      <c r="F88" s="286"/>
      <c r="G88" s="287"/>
      <c r="H88" s="286"/>
      <c r="I88" s="286"/>
      <c r="J88" s="288"/>
      <c r="K88" s="286"/>
      <c r="L88" s="286"/>
      <c r="M88" s="286"/>
      <c r="N88" s="286"/>
      <c r="O88" s="289"/>
      <c r="P88" s="290"/>
      <c r="Q88" s="290"/>
      <c r="R88" s="290"/>
      <c r="S88" s="297"/>
      <c r="T88" s="292"/>
      <c r="U88" s="293"/>
      <c r="W88" s="69">
        <f>COUNTIFS(Event_and_Consequence!$DG$6:$DG$500,W$5,Event_and_Consequence!$B$6:$B$500,Facility_Information!$B88)</f>
        <v>0</v>
      </c>
      <c r="X88" s="70">
        <f>COUNTIFS(Event_and_Consequence!$DG$6:$DG$500,X$5,Event_and_Consequence!$B$6:$B$500,Facility_Information!$B88)</f>
        <v>0</v>
      </c>
      <c r="Y88" s="71" t="str">
        <f t="shared" si="2"/>
        <v/>
      </c>
    </row>
    <row r="89" spans="1:25" ht="12" x14ac:dyDescent="0.25">
      <c r="A89" s="294"/>
      <c r="B89" s="286"/>
      <c r="C89" s="286"/>
      <c r="D89" s="286"/>
      <c r="E89" s="286"/>
      <c r="F89" s="286"/>
      <c r="G89" s="287"/>
      <c r="H89" s="286"/>
      <c r="I89" s="286"/>
      <c r="J89" s="288"/>
      <c r="K89" s="286"/>
      <c r="L89" s="286"/>
      <c r="M89" s="286"/>
      <c r="N89" s="286"/>
      <c r="O89" s="289"/>
      <c r="P89" s="290"/>
      <c r="Q89" s="290"/>
      <c r="R89" s="290"/>
      <c r="S89" s="297"/>
      <c r="T89" s="292"/>
      <c r="U89" s="293"/>
      <c r="W89" s="69">
        <f>COUNTIFS(Event_and_Consequence!$DG$6:$DG$500,W$5,Event_and_Consequence!$B$6:$B$500,Facility_Information!$B89)</f>
        <v>0</v>
      </c>
      <c r="X89" s="70">
        <f>COUNTIFS(Event_and_Consequence!$DG$6:$DG$500,X$5,Event_and_Consequence!$B$6:$B$500,Facility_Information!$B89)</f>
        <v>0</v>
      </c>
      <c r="Y89" s="71" t="str">
        <f t="shared" si="2"/>
        <v/>
      </c>
    </row>
    <row r="90" spans="1:25" ht="12" x14ac:dyDescent="0.25">
      <c r="A90" s="294"/>
      <c r="B90" s="286"/>
      <c r="C90" s="286"/>
      <c r="D90" s="286"/>
      <c r="E90" s="286"/>
      <c r="F90" s="286"/>
      <c r="G90" s="287"/>
      <c r="H90" s="286"/>
      <c r="I90" s="286"/>
      <c r="J90" s="288"/>
      <c r="K90" s="286"/>
      <c r="L90" s="286"/>
      <c r="M90" s="286"/>
      <c r="N90" s="286"/>
      <c r="O90" s="289"/>
      <c r="P90" s="290"/>
      <c r="Q90" s="290"/>
      <c r="R90" s="290"/>
      <c r="S90" s="297"/>
      <c r="T90" s="292"/>
      <c r="U90" s="293"/>
      <c r="W90" s="69">
        <f>COUNTIFS(Event_and_Consequence!$DG$6:$DG$500,W$5,Event_and_Consequence!$B$6:$B$500,Facility_Information!$B90)</f>
        <v>0</v>
      </c>
      <c r="X90" s="70">
        <f>COUNTIFS(Event_and_Consequence!$DG$6:$DG$500,X$5,Event_and_Consequence!$B$6:$B$500,Facility_Information!$B90)</f>
        <v>0</v>
      </c>
      <c r="Y90" s="71" t="str">
        <f t="shared" si="2"/>
        <v/>
      </c>
    </row>
    <row r="91" spans="1:25" ht="12" x14ac:dyDescent="0.25">
      <c r="A91" s="294"/>
      <c r="B91" s="286"/>
      <c r="C91" s="286"/>
      <c r="D91" s="286"/>
      <c r="E91" s="286"/>
      <c r="F91" s="286"/>
      <c r="G91" s="287"/>
      <c r="H91" s="286"/>
      <c r="I91" s="286"/>
      <c r="J91" s="288"/>
      <c r="K91" s="286"/>
      <c r="L91" s="286"/>
      <c r="M91" s="286"/>
      <c r="N91" s="286"/>
      <c r="O91" s="289"/>
      <c r="P91" s="290"/>
      <c r="Q91" s="290"/>
      <c r="R91" s="290"/>
      <c r="S91" s="297"/>
      <c r="T91" s="292"/>
      <c r="U91" s="293"/>
      <c r="W91" s="69">
        <f>COUNTIFS(Event_and_Consequence!$DG$6:$DG$500,W$5,Event_and_Consequence!$B$6:$B$500,Facility_Information!$B91)</f>
        <v>0</v>
      </c>
      <c r="X91" s="70">
        <f>COUNTIFS(Event_and_Consequence!$DG$6:$DG$500,X$5,Event_and_Consequence!$B$6:$B$500,Facility_Information!$B91)</f>
        <v>0</v>
      </c>
      <c r="Y91" s="71" t="str">
        <f t="shared" si="2"/>
        <v/>
      </c>
    </row>
    <row r="92" spans="1:25" ht="12" x14ac:dyDescent="0.25">
      <c r="A92" s="294"/>
      <c r="B92" s="286"/>
      <c r="C92" s="286"/>
      <c r="D92" s="286"/>
      <c r="E92" s="286"/>
      <c r="F92" s="286"/>
      <c r="G92" s="287"/>
      <c r="H92" s="286"/>
      <c r="I92" s="286"/>
      <c r="J92" s="288"/>
      <c r="K92" s="286"/>
      <c r="L92" s="286"/>
      <c r="M92" s="286"/>
      <c r="N92" s="286"/>
      <c r="O92" s="289"/>
      <c r="P92" s="290"/>
      <c r="Q92" s="290"/>
      <c r="R92" s="290"/>
      <c r="S92" s="297"/>
      <c r="T92" s="292"/>
      <c r="U92" s="293"/>
      <c r="W92" s="69">
        <f>COUNTIFS(Event_and_Consequence!$DG$6:$DG$500,W$5,Event_and_Consequence!$B$6:$B$500,Facility_Information!$B92)</f>
        <v>0</v>
      </c>
      <c r="X92" s="70">
        <f>COUNTIFS(Event_and_Consequence!$DG$6:$DG$500,X$5,Event_and_Consequence!$B$6:$B$500,Facility_Information!$B92)</f>
        <v>0</v>
      </c>
      <c r="Y92" s="71" t="str">
        <f t="shared" si="2"/>
        <v/>
      </c>
    </row>
    <row r="93" spans="1:25" ht="12" x14ac:dyDescent="0.25">
      <c r="A93" s="294"/>
      <c r="B93" s="286"/>
      <c r="C93" s="286"/>
      <c r="D93" s="286"/>
      <c r="E93" s="286"/>
      <c r="F93" s="286"/>
      <c r="G93" s="287"/>
      <c r="H93" s="286"/>
      <c r="I93" s="286"/>
      <c r="J93" s="288"/>
      <c r="K93" s="286"/>
      <c r="L93" s="286"/>
      <c r="M93" s="286"/>
      <c r="N93" s="286"/>
      <c r="O93" s="289"/>
      <c r="P93" s="290"/>
      <c r="Q93" s="290"/>
      <c r="R93" s="290"/>
      <c r="S93" s="297"/>
      <c r="T93" s="292"/>
      <c r="U93" s="293"/>
      <c r="W93" s="69">
        <f>COUNTIFS(Event_and_Consequence!$DG$6:$DG$500,W$5,Event_and_Consequence!$B$6:$B$500,Facility_Information!$B93)</f>
        <v>0</v>
      </c>
      <c r="X93" s="70">
        <f>COUNTIFS(Event_and_Consequence!$DG$6:$DG$500,X$5,Event_and_Consequence!$B$6:$B$500,Facility_Information!$B93)</f>
        <v>0</v>
      </c>
      <c r="Y93" s="71" t="str">
        <f t="shared" si="2"/>
        <v/>
      </c>
    </row>
    <row r="94" spans="1:25" ht="12" x14ac:dyDescent="0.25">
      <c r="A94" s="294"/>
      <c r="B94" s="286"/>
      <c r="C94" s="286"/>
      <c r="D94" s="286"/>
      <c r="E94" s="286"/>
      <c r="F94" s="286"/>
      <c r="G94" s="287"/>
      <c r="H94" s="286"/>
      <c r="I94" s="286"/>
      <c r="J94" s="288"/>
      <c r="K94" s="286"/>
      <c r="L94" s="286"/>
      <c r="M94" s="286"/>
      <c r="N94" s="286"/>
      <c r="O94" s="289"/>
      <c r="P94" s="290"/>
      <c r="Q94" s="290"/>
      <c r="R94" s="290"/>
      <c r="S94" s="297"/>
      <c r="T94" s="292"/>
      <c r="U94" s="293"/>
      <c r="W94" s="69">
        <f>COUNTIFS(Event_and_Consequence!$DG$6:$DG$500,W$5,Event_and_Consequence!$B$6:$B$500,Facility_Information!$B94)</f>
        <v>0</v>
      </c>
      <c r="X94" s="70">
        <f>COUNTIFS(Event_and_Consequence!$DG$6:$DG$500,X$5,Event_and_Consequence!$B$6:$B$500,Facility_Information!$B94)</f>
        <v>0</v>
      </c>
      <c r="Y94" s="71" t="str">
        <f t="shared" si="2"/>
        <v/>
      </c>
    </row>
    <row r="95" spans="1:25" ht="12" x14ac:dyDescent="0.25">
      <c r="A95" s="294"/>
      <c r="B95" s="286"/>
      <c r="C95" s="286"/>
      <c r="D95" s="286"/>
      <c r="E95" s="286"/>
      <c r="F95" s="286"/>
      <c r="G95" s="287"/>
      <c r="H95" s="286"/>
      <c r="I95" s="286"/>
      <c r="J95" s="288"/>
      <c r="K95" s="286"/>
      <c r="L95" s="286"/>
      <c r="M95" s="286"/>
      <c r="N95" s="286"/>
      <c r="O95" s="289"/>
      <c r="P95" s="290"/>
      <c r="Q95" s="290"/>
      <c r="R95" s="290"/>
      <c r="S95" s="297"/>
      <c r="T95" s="292"/>
      <c r="U95" s="293"/>
      <c r="W95" s="69">
        <f>COUNTIFS(Event_and_Consequence!$DG$6:$DG$500,W$5,Event_and_Consequence!$B$6:$B$500,Facility_Information!$B95)</f>
        <v>0</v>
      </c>
      <c r="X95" s="70">
        <f>COUNTIFS(Event_and_Consequence!$DG$6:$DG$500,X$5,Event_and_Consequence!$B$6:$B$500,Facility_Information!$B95)</f>
        <v>0</v>
      </c>
      <c r="Y95" s="71" t="str">
        <f t="shared" si="2"/>
        <v/>
      </c>
    </row>
    <row r="96" spans="1:25" ht="12" x14ac:dyDescent="0.25">
      <c r="A96" s="294"/>
      <c r="B96" s="286"/>
      <c r="C96" s="286"/>
      <c r="D96" s="286"/>
      <c r="E96" s="286"/>
      <c r="F96" s="286"/>
      <c r="G96" s="287"/>
      <c r="H96" s="286"/>
      <c r="I96" s="286"/>
      <c r="J96" s="288"/>
      <c r="K96" s="286"/>
      <c r="L96" s="286"/>
      <c r="M96" s="286"/>
      <c r="N96" s="286"/>
      <c r="O96" s="289"/>
      <c r="P96" s="290"/>
      <c r="Q96" s="290"/>
      <c r="R96" s="290"/>
      <c r="S96" s="297"/>
      <c r="T96" s="292"/>
      <c r="U96" s="293"/>
      <c r="W96" s="69">
        <f>COUNTIFS(Event_and_Consequence!$DG$6:$DG$500,W$5,Event_and_Consequence!$B$6:$B$500,Facility_Information!$B96)</f>
        <v>0</v>
      </c>
      <c r="X96" s="70">
        <f>COUNTIFS(Event_and_Consequence!$DG$6:$DG$500,X$5,Event_and_Consequence!$B$6:$B$500,Facility_Information!$B96)</f>
        <v>0</v>
      </c>
      <c r="Y96" s="71" t="str">
        <f t="shared" si="2"/>
        <v/>
      </c>
    </row>
    <row r="97" spans="1:25" ht="12" x14ac:dyDescent="0.25">
      <c r="A97" s="294"/>
      <c r="B97" s="286"/>
      <c r="C97" s="286"/>
      <c r="D97" s="286"/>
      <c r="E97" s="286"/>
      <c r="F97" s="286"/>
      <c r="G97" s="287"/>
      <c r="H97" s="286"/>
      <c r="I97" s="286"/>
      <c r="J97" s="288"/>
      <c r="K97" s="286"/>
      <c r="L97" s="286"/>
      <c r="M97" s="286"/>
      <c r="N97" s="286"/>
      <c r="O97" s="289"/>
      <c r="P97" s="290"/>
      <c r="Q97" s="290"/>
      <c r="R97" s="290"/>
      <c r="S97" s="297"/>
      <c r="T97" s="292"/>
      <c r="U97" s="293"/>
      <c r="W97" s="69">
        <f>COUNTIFS(Event_and_Consequence!$DG$6:$DG$500,W$5,Event_and_Consequence!$B$6:$B$500,Facility_Information!$B97)</f>
        <v>0</v>
      </c>
      <c r="X97" s="70">
        <f>COUNTIFS(Event_and_Consequence!$DG$6:$DG$500,X$5,Event_and_Consequence!$B$6:$B$500,Facility_Information!$B97)</f>
        <v>0</v>
      </c>
      <c r="Y97" s="71" t="str">
        <f t="shared" si="2"/>
        <v/>
      </c>
    </row>
    <row r="98" spans="1:25" ht="12" x14ac:dyDescent="0.25">
      <c r="A98" s="294"/>
      <c r="B98" s="286"/>
      <c r="C98" s="286"/>
      <c r="D98" s="286"/>
      <c r="E98" s="286"/>
      <c r="F98" s="286"/>
      <c r="G98" s="287"/>
      <c r="H98" s="286"/>
      <c r="I98" s="286"/>
      <c r="J98" s="288"/>
      <c r="K98" s="286"/>
      <c r="L98" s="286"/>
      <c r="M98" s="286"/>
      <c r="N98" s="286"/>
      <c r="O98" s="289"/>
      <c r="P98" s="290"/>
      <c r="Q98" s="290"/>
      <c r="R98" s="290"/>
      <c r="S98" s="297"/>
      <c r="T98" s="292"/>
      <c r="U98" s="293"/>
      <c r="W98" s="69">
        <f>COUNTIFS(Event_and_Consequence!$DG$6:$DG$500,W$5,Event_and_Consequence!$B$6:$B$500,Facility_Information!$B98)</f>
        <v>0</v>
      </c>
      <c r="X98" s="70">
        <f>COUNTIFS(Event_and_Consequence!$DG$6:$DG$500,X$5,Event_and_Consequence!$B$6:$B$500,Facility_Information!$B98)</f>
        <v>0</v>
      </c>
      <c r="Y98" s="71" t="str">
        <f t="shared" si="2"/>
        <v/>
      </c>
    </row>
    <row r="99" spans="1:25" ht="12" x14ac:dyDescent="0.25">
      <c r="A99" s="294"/>
      <c r="B99" s="286"/>
      <c r="C99" s="286"/>
      <c r="D99" s="286"/>
      <c r="E99" s="286"/>
      <c r="F99" s="286"/>
      <c r="G99" s="287"/>
      <c r="H99" s="286"/>
      <c r="I99" s="286"/>
      <c r="J99" s="288"/>
      <c r="K99" s="286"/>
      <c r="L99" s="286"/>
      <c r="M99" s="286"/>
      <c r="N99" s="286"/>
      <c r="O99" s="289"/>
      <c r="P99" s="290"/>
      <c r="Q99" s="290"/>
      <c r="R99" s="290"/>
      <c r="S99" s="297"/>
      <c r="T99" s="292"/>
      <c r="U99" s="293"/>
      <c r="W99" s="69">
        <f>COUNTIFS(Event_and_Consequence!$DG$6:$DG$500,W$5,Event_and_Consequence!$B$6:$B$500,Facility_Information!$B99)</f>
        <v>0</v>
      </c>
      <c r="X99" s="70">
        <f>COUNTIFS(Event_and_Consequence!$DG$6:$DG$500,X$5,Event_and_Consequence!$B$6:$B$500,Facility_Information!$B99)</f>
        <v>0</v>
      </c>
      <c r="Y99" s="71" t="str">
        <f t="shared" si="2"/>
        <v/>
      </c>
    </row>
    <row r="100" spans="1:25" ht="12" x14ac:dyDescent="0.25">
      <c r="A100" s="294"/>
      <c r="B100" s="286"/>
      <c r="C100" s="286"/>
      <c r="D100" s="286"/>
      <c r="E100" s="286"/>
      <c r="F100" s="286"/>
      <c r="G100" s="287"/>
      <c r="H100" s="286"/>
      <c r="I100" s="286"/>
      <c r="J100" s="288"/>
      <c r="K100" s="286"/>
      <c r="L100" s="286"/>
      <c r="M100" s="286"/>
      <c r="N100" s="286"/>
      <c r="O100" s="289"/>
      <c r="P100" s="290"/>
      <c r="Q100" s="290"/>
      <c r="R100" s="290"/>
      <c r="S100" s="297"/>
      <c r="T100" s="292"/>
      <c r="U100" s="293"/>
      <c r="W100" s="69">
        <f>COUNTIFS(Event_and_Consequence!$DG$6:$DG$500,W$5,Event_and_Consequence!$B$6:$B$500,Facility_Information!$B100)</f>
        <v>0</v>
      </c>
      <c r="X100" s="70">
        <f>COUNTIFS(Event_and_Consequence!$DG$6:$DG$500,X$5,Event_and_Consequence!$B$6:$B$500,Facility_Information!$B100)</f>
        <v>0</v>
      </c>
      <c r="Y100" s="71" t="str">
        <f t="shared" si="2"/>
        <v/>
      </c>
    </row>
    <row r="101" spans="1:25" ht="12" x14ac:dyDescent="0.25">
      <c r="A101" s="294"/>
      <c r="B101" s="286"/>
      <c r="C101" s="286"/>
      <c r="D101" s="286"/>
      <c r="E101" s="286"/>
      <c r="F101" s="286"/>
      <c r="G101" s="287"/>
      <c r="H101" s="286"/>
      <c r="I101" s="286"/>
      <c r="J101" s="288"/>
      <c r="K101" s="286"/>
      <c r="L101" s="286"/>
      <c r="M101" s="286"/>
      <c r="N101" s="286"/>
      <c r="O101" s="289"/>
      <c r="P101" s="290"/>
      <c r="Q101" s="290"/>
      <c r="R101" s="290"/>
      <c r="S101" s="297"/>
      <c r="T101" s="292"/>
      <c r="U101" s="293"/>
      <c r="W101" s="69">
        <f>COUNTIFS(Event_and_Consequence!$DG$6:$DG$500,W$5,Event_and_Consequence!$B$6:$B$500,Facility_Information!$B101)</f>
        <v>0</v>
      </c>
      <c r="X101" s="70">
        <f>COUNTIFS(Event_and_Consequence!$DG$6:$DG$500,X$5,Event_and_Consequence!$B$6:$B$500,Facility_Information!$B101)</f>
        <v>0</v>
      </c>
      <c r="Y101" s="71" t="str">
        <f t="shared" si="2"/>
        <v/>
      </c>
    </row>
    <row r="102" spans="1:25" ht="12" x14ac:dyDescent="0.25">
      <c r="A102" s="294"/>
      <c r="B102" s="286"/>
      <c r="C102" s="286"/>
      <c r="D102" s="286"/>
      <c r="E102" s="286"/>
      <c r="F102" s="286"/>
      <c r="G102" s="287"/>
      <c r="H102" s="286"/>
      <c r="I102" s="286"/>
      <c r="J102" s="288"/>
      <c r="K102" s="286"/>
      <c r="L102" s="286"/>
      <c r="M102" s="286"/>
      <c r="N102" s="286"/>
      <c r="O102" s="289"/>
      <c r="P102" s="290"/>
      <c r="Q102" s="290"/>
      <c r="R102" s="290"/>
      <c r="S102" s="297"/>
      <c r="T102" s="292"/>
      <c r="U102" s="293"/>
      <c r="W102" s="69">
        <f>COUNTIFS(Event_and_Consequence!$DG$6:$DG$500,W$5,Event_and_Consequence!$B$6:$B$500,Facility_Information!$B102)</f>
        <v>0</v>
      </c>
      <c r="X102" s="70">
        <f>COUNTIFS(Event_and_Consequence!$DG$6:$DG$500,X$5,Event_and_Consequence!$B$6:$B$500,Facility_Information!$B102)</f>
        <v>0</v>
      </c>
      <c r="Y102" s="71" t="str">
        <f t="shared" si="2"/>
        <v/>
      </c>
    </row>
    <row r="103" spans="1:25" ht="12" x14ac:dyDescent="0.25">
      <c r="A103" s="294"/>
      <c r="B103" s="286"/>
      <c r="C103" s="286"/>
      <c r="D103" s="286"/>
      <c r="E103" s="286"/>
      <c r="F103" s="286"/>
      <c r="G103" s="287"/>
      <c r="H103" s="286"/>
      <c r="I103" s="286"/>
      <c r="J103" s="288"/>
      <c r="K103" s="286"/>
      <c r="L103" s="286"/>
      <c r="M103" s="286"/>
      <c r="N103" s="286"/>
      <c r="O103" s="289"/>
      <c r="P103" s="290"/>
      <c r="Q103" s="290"/>
      <c r="R103" s="290"/>
      <c r="S103" s="297"/>
      <c r="T103" s="292"/>
      <c r="U103" s="293"/>
      <c r="W103" s="69">
        <f>COUNTIFS(Event_and_Consequence!$DG$6:$DG$500,W$5,Event_and_Consequence!$B$6:$B$500,Facility_Information!$B103)</f>
        <v>0</v>
      </c>
      <c r="X103" s="70">
        <f>COUNTIFS(Event_and_Consequence!$DG$6:$DG$500,X$5,Event_and_Consequence!$B$6:$B$500,Facility_Information!$B103)</f>
        <v>0</v>
      </c>
      <c r="Y103" s="71" t="str">
        <f t="shared" si="2"/>
        <v/>
      </c>
    </row>
    <row r="104" spans="1:25" ht="12" x14ac:dyDescent="0.25">
      <c r="A104" s="294"/>
      <c r="B104" s="286"/>
      <c r="C104" s="286"/>
      <c r="D104" s="286"/>
      <c r="E104" s="286"/>
      <c r="F104" s="286"/>
      <c r="G104" s="287"/>
      <c r="H104" s="286"/>
      <c r="I104" s="286"/>
      <c r="J104" s="288"/>
      <c r="K104" s="286"/>
      <c r="L104" s="286"/>
      <c r="M104" s="286"/>
      <c r="N104" s="286"/>
      <c r="O104" s="289"/>
      <c r="P104" s="290"/>
      <c r="Q104" s="290"/>
      <c r="R104" s="290"/>
      <c r="S104" s="297"/>
      <c r="T104" s="292"/>
      <c r="U104" s="293"/>
      <c r="W104" s="69">
        <f>COUNTIFS(Event_and_Consequence!$DG$6:$DG$500,W$5,Event_and_Consequence!$B$6:$B$500,Facility_Information!$B104)</f>
        <v>0</v>
      </c>
      <c r="X104" s="70">
        <f>COUNTIFS(Event_and_Consequence!$DG$6:$DG$500,X$5,Event_and_Consequence!$B$6:$B$500,Facility_Information!$B104)</f>
        <v>0</v>
      </c>
      <c r="Y104" s="71" t="str">
        <f t="shared" si="2"/>
        <v/>
      </c>
    </row>
    <row r="105" spans="1:25" ht="12" x14ac:dyDescent="0.25">
      <c r="A105" s="294"/>
      <c r="B105" s="286"/>
      <c r="C105" s="286"/>
      <c r="D105" s="286"/>
      <c r="E105" s="286"/>
      <c r="F105" s="286"/>
      <c r="G105" s="287"/>
      <c r="H105" s="286"/>
      <c r="I105" s="286"/>
      <c r="J105" s="288"/>
      <c r="K105" s="286"/>
      <c r="L105" s="286"/>
      <c r="M105" s="286"/>
      <c r="N105" s="286"/>
      <c r="O105" s="289"/>
      <c r="P105" s="290"/>
      <c r="Q105" s="290"/>
      <c r="R105" s="290"/>
      <c r="S105" s="297"/>
      <c r="T105" s="292"/>
      <c r="U105" s="293"/>
      <c r="W105" s="69">
        <f>COUNTIFS(Event_and_Consequence!$DG$6:$DG$500,W$5,Event_and_Consequence!$B$6:$B$500,Facility_Information!$B105)</f>
        <v>0</v>
      </c>
      <c r="X105" s="70">
        <f>COUNTIFS(Event_and_Consequence!$DG$6:$DG$500,X$5,Event_and_Consequence!$B$6:$B$500,Facility_Information!$B105)</f>
        <v>0</v>
      </c>
      <c r="Y105" s="71" t="str">
        <f t="shared" si="2"/>
        <v/>
      </c>
    </row>
    <row r="106" spans="1:25" ht="12" x14ac:dyDescent="0.25">
      <c r="A106" s="294"/>
      <c r="B106" s="286"/>
      <c r="C106" s="286"/>
      <c r="D106" s="286"/>
      <c r="E106" s="286"/>
      <c r="F106" s="286"/>
      <c r="G106" s="287"/>
      <c r="H106" s="286"/>
      <c r="I106" s="286"/>
      <c r="J106" s="288"/>
      <c r="K106" s="286"/>
      <c r="L106" s="286"/>
      <c r="M106" s="286"/>
      <c r="N106" s="286"/>
      <c r="O106" s="289"/>
      <c r="P106" s="290"/>
      <c r="Q106" s="290"/>
      <c r="R106" s="290"/>
      <c r="S106" s="297"/>
      <c r="T106" s="292"/>
      <c r="U106" s="293"/>
      <c r="W106" s="69">
        <f>COUNTIFS(Event_and_Consequence!$DG$6:$DG$500,W$5,Event_and_Consequence!$B$6:$B$500,Facility_Information!$B106)</f>
        <v>0</v>
      </c>
      <c r="X106" s="70">
        <f>COUNTIFS(Event_and_Consequence!$DG$6:$DG$500,X$5,Event_and_Consequence!$B$6:$B$500,Facility_Information!$B106)</f>
        <v>0</v>
      </c>
      <c r="Y106" s="71" t="str">
        <f t="shared" si="2"/>
        <v/>
      </c>
    </row>
    <row r="107" spans="1:25" ht="12" x14ac:dyDescent="0.25">
      <c r="A107" s="294"/>
      <c r="B107" s="286"/>
      <c r="C107" s="286"/>
      <c r="D107" s="286"/>
      <c r="E107" s="286"/>
      <c r="F107" s="286"/>
      <c r="G107" s="287"/>
      <c r="H107" s="286"/>
      <c r="I107" s="286"/>
      <c r="J107" s="288"/>
      <c r="K107" s="286"/>
      <c r="L107" s="286"/>
      <c r="M107" s="286"/>
      <c r="N107" s="286"/>
      <c r="O107" s="289"/>
      <c r="P107" s="290"/>
      <c r="Q107" s="290"/>
      <c r="R107" s="290"/>
      <c r="S107" s="297"/>
      <c r="T107" s="292"/>
      <c r="U107" s="293"/>
      <c r="W107" s="69">
        <f>COUNTIFS(Event_and_Consequence!$DG$6:$DG$500,W$5,Event_and_Consequence!$B$6:$B$500,Facility_Information!$B107)</f>
        <v>0</v>
      </c>
      <c r="X107" s="70">
        <f>COUNTIFS(Event_and_Consequence!$DG$6:$DG$500,X$5,Event_and_Consequence!$B$6:$B$500,Facility_Information!$B107)</f>
        <v>0</v>
      </c>
      <c r="Y107" s="71" t="str">
        <f t="shared" si="2"/>
        <v/>
      </c>
    </row>
    <row r="108" spans="1:25" ht="12" x14ac:dyDescent="0.25">
      <c r="A108" s="294"/>
      <c r="B108" s="286"/>
      <c r="C108" s="286"/>
      <c r="D108" s="286"/>
      <c r="E108" s="286"/>
      <c r="F108" s="286"/>
      <c r="G108" s="287"/>
      <c r="H108" s="286"/>
      <c r="I108" s="286"/>
      <c r="J108" s="288"/>
      <c r="K108" s="286"/>
      <c r="L108" s="286"/>
      <c r="M108" s="286"/>
      <c r="N108" s="286"/>
      <c r="O108" s="289"/>
      <c r="P108" s="290"/>
      <c r="Q108" s="290"/>
      <c r="R108" s="290"/>
      <c r="S108" s="297"/>
      <c r="T108" s="292"/>
      <c r="U108" s="293"/>
      <c r="W108" s="69">
        <f>COUNTIFS(Event_and_Consequence!$DG$6:$DG$500,W$5,Event_and_Consequence!$B$6:$B$500,Facility_Information!$B108)</f>
        <v>0</v>
      </c>
      <c r="X108" s="70">
        <f>COUNTIFS(Event_and_Consequence!$DG$6:$DG$500,X$5,Event_and_Consequence!$B$6:$B$500,Facility_Information!$B108)</f>
        <v>0</v>
      </c>
      <c r="Y108" s="71" t="str">
        <f t="shared" si="2"/>
        <v/>
      </c>
    </row>
    <row r="109" spans="1:25" ht="12" x14ac:dyDescent="0.25">
      <c r="A109" s="294"/>
      <c r="B109" s="286"/>
      <c r="C109" s="286"/>
      <c r="D109" s="286"/>
      <c r="E109" s="286"/>
      <c r="F109" s="286"/>
      <c r="G109" s="287"/>
      <c r="H109" s="286"/>
      <c r="I109" s="286"/>
      <c r="J109" s="288"/>
      <c r="K109" s="286"/>
      <c r="L109" s="286"/>
      <c r="M109" s="286"/>
      <c r="N109" s="286"/>
      <c r="O109" s="289"/>
      <c r="P109" s="290"/>
      <c r="Q109" s="290"/>
      <c r="R109" s="290"/>
      <c r="S109" s="297"/>
      <c r="T109" s="292"/>
      <c r="U109" s="293"/>
      <c r="W109" s="69">
        <f>COUNTIFS(Event_and_Consequence!$DG$6:$DG$500,W$5,Event_and_Consequence!$B$6:$B$500,Facility_Information!$B109)</f>
        <v>0</v>
      </c>
      <c r="X109" s="70">
        <f>COUNTIFS(Event_and_Consequence!$DG$6:$DG$500,X$5,Event_and_Consequence!$B$6:$B$500,Facility_Information!$B109)</f>
        <v>0</v>
      </c>
      <c r="Y109" s="71" t="str">
        <f t="shared" si="2"/>
        <v/>
      </c>
    </row>
    <row r="110" spans="1:25" ht="12" x14ac:dyDescent="0.25">
      <c r="A110" s="294"/>
      <c r="B110" s="286"/>
      <c r="C110" s="286"/>
      <c r="D110" s="286"/>
      <c r="E110" s="286"/>
      <c r="F110" s="286"/>
      <c r="G110" s="287"/>
      <c r="H110" s="286"/>
      <c r="I110" s="286"/>
      <c r="J110" s="288"/>
      <c r="K110" s="286"/>
      <c r="L110" s="286"/>
      <c r="M110" s="286"/>
      <c r="N110" s="286"/>
      <c r="O110" s="289"/>
      <c r="P110" s="290"/>
      <c r="Q110" s="290"/>
      <c r="R110" s="290"/>
      <c r="S110" s="297"/>
      <c r="T110" s="292"/>
      <c r="U110" s="293"/>
      <c r="W110" s="69">
        <f>COUNTIFS(Event_and_Consequence!$DG$6:$DG$500,W$5,Event_and_Consequence!$B$6:$B$500,Facility_Information!$B110)</f>
        <v>0</v>
      </c>
      <c r="X110" s="70">
        <f>COUNTIFS(Event_and_Consequence!$DG$6:$DG$500,X$5,Event_and_Consequence!$B$6:$B$500,Facility_Information!$B110)</f>
        <v>0</v>
      </c>
      <c r="Y110" s="71" t="str">
        <f t="shared" si="2"/>
        <v/>
      </c>
    </row>
    <row r="111" spans="1:25" ht="12" x14ac:dyDescent="0.25">
      <c r="A111" s="294"/>
      <c r="B111" s="286"/>
      <c r="C111" s="286"/>
      <c r="D111" s="286"/>
      <c r="E111" s="286"/>
      <c r="F111" s="286"/>
      <c r="G111" s="287"/>
      <c r="H111" s="286"/>
      <c r="I111" s="286"/>
      <c r="J111" s="288"/>
      <c r="K111" s="286"/>
      <c r="L111" s="286"/>
      <c r="M111" s="286"/>
      <c r="N111" s="286"/>
      <c r="O111" s="289"/>
      <c r="P111" s="290"/>
      <c r="Q111" s="290"/>
      <c r="R111" s="290"/>
      <c r="S111" s="297"/>
      <c r="T111" s="292"/>
      <c r="U111" s="293"/>
      <c r="W111" s="69">
        <f>COUNTIFS(Event_and_Consequence!$DG$6:$DG$500,W$5,Event_and_Consequence!$B$6:$B$500,Facility_Information!$B111)</f>
        <v>0</v>
      </c>
      <c r="X111" s="70">
        <f>COUNTIFS(Event_and_Consequence!$DG$6:$DG$500,X$5,Event_and_Consequence!$B$6:$B$500,Facility_Information!$B111)</f>
        <v>0</v>
      </c>
      <c r="Y111" s="71" t="str">
        <f t="shared" si="2"/>
        <v/>
      </c>
    </row>
    <row r="112" spans="1:25" ht="12" x14ac:dyDescent="0.25">
      <c r="A112" s="294"/>
      <c r="B112" s="286"/>
      <c r="C112" s="286"/>
      <c r="D112" s="286"/>
      <c r="E112" s="286"/>
      <c r="F112" s="286"/>
      <c r="G112" s="287"/>
      <c r="H112" s="286"/>
      <c r="I112" s="286"/>
      <c r="J112" s="288"/>
      <c r="K112" s="286"/>
      <c r="L112" s="286"/>
      <c r="M112" s="286"/>
      <c r="N112" s="286"/>
      <c r="O112" s="289"/>
      <c r="P112" s="290"/>
      <c r="Q112" s="290"/>
      <c r="R112" s="290"/>
      <c r="S112" s="297"/>
      <c r="T112" s="292"/>
      <c r="U112" s="293"/>
      <c r="W112" s="69">
        <f>COUNTIFS(Event_and_Consequence!$DG$6:$DG$500,W$5,Event_and_Consequence!$B$6:$B$500,Facility_Information!$B112)</f>
        <v>0</v>
      </c>
      <c r="X112" s="70">
        <f>COUNTIFS(Event_and_Consequence!$DG$6:$DG$500,X$5,Event_and_Consequence!$B$6:$B$500,Facility_Information!$B112)</f>
        <v>0</v>
      </c>
      <c r="Y112" s="71" t="str">
        <f t="shared" si="2"/>
        <v/>
      </c>
    </row>
    <row r="113" spans="1:25" ht="12" x14ac:dyDescent="0.25">
      <c r="A113" s="294"/>
      <c r="B113" s="286"/>
      <c r="C113" s="286"/>
      <c r="D113" s="286"/>
      <c r="E113" s="286"/>
      <c r="F113" s="286"/>
      <c r="G113" s="287"/>
      <c r="H113" s="286"/>
      <c r="I113" s="286"/>
      <c r="J113" s="288"/>
      <c r="K113" s="286"/>
      <c r="L113" s="286"/>
      <c r="M113" s="286"/>
      <c r="N113" s="286"/>
      <c r="O113" s="289"/>
      <c r="P113" s="290"/>
      <c r="Q113" s="290"/>
      <c r="R113" s="290"/>
      <c r="S113" s="297"/>
      <c r="T113" s="292"/>
      <c r="U113" s="293"/>
      <c r="W113" s="69">
        <f>COUNTIFS(Event_and_Consequence!$DG$6:$DG$500,W$5,Event_and_Consequence!$B$6:$B$500,Facility_Information!$B113)</f>
        <v>0</v>
      </c>
      <c r="X113" s="70">
        <f>COUNTIFS(Event_and_Consequence!$DG$6:$DG$500,X$5,Event_and_Consequence!$B$6:$B$500,Facility_Information!$B113)</f>
        <v>0</v>
      </c>
      <c r="Y113" s="71" t="str">
        <f t="shared" si="2"/>
        <v/>
      </c>
    </row>
    <row r="114" spans="1:25" ht="12" x14ac:dyDescent="0.25">
      <c r="A114" s="294"/>
      <c r="B114" s="286"/>
      <c r="C114" s="286"/>
      <c r="D114" s="286"/>
      <c r="E114" s="286"/>
      <c r="F114" s="286"/>
      <c r="G114" s="287"/>
      <c r="H114" s="286"/>
      <c r="I114" s="286"/>
      <c r="J114" s="288"/>
      <c r="K114" s="286"/>
      <c r="L114" s="286"/>
      <c r="M114" s="286"/>
      <c r="N114" s="286"/>
      <c r="O114" s="289"/>
      <c r="P114" s="290"/>
      <c r="Q114" s="290"/>
      <c r="R114" s="290"/>
      <c r="S114" s="297"/>
      <c r="T114" s="292"/>
      <c r="U114" s="293"/>
      <c r="W114" s="69">
        <f>COUNTIFS(Event_and_Consequence!$DG$6:$DG$500,W$5,Event_and_Consequence!$B$6:$B$500,Facility_Information!$B114)</f>
        <v>0</v>
      </c>
      <c r="X114" s="70">
        <f>COUNTIFS(Event_and_Consequence!$DG$6:$DG$500,X$5,Event_and_Consequence!$B$6:$B$500,Facility_Information!$B114)</f>
        <v>0</v>
      </c>
      <c r="Y114" s="71" t="str">
        <f t="shared" si="2"/>
        <v/>
      </c>
    </row>
    <row r="115" spans="1:25" ht="12" x14ac:dyDescent="0.25">
      <c r="A115" s="294"/>
      <c r="B115" s="286"/>
      <c r="C115" s="286"/>
      <c r="D115" s="286"/>
      <c r="E115" s="286"/>
      <c r="F115" s="286"/>
      <c r="G115" s="287"/>
      <c r="H115" s="286"/>
      <c r="I115" s="286"/>
      <c r="J115" s="288"/>
      <c r="K115" s="286"/>
      <c r="L115" s="286"/>
      <c r="M115" s="286"/>
      <c r="N115" s="286"/>
      <c r="O115" s="289"/>
      <c r="P115" s="290"/>
      <c r="Q115" s="290"/>
      <c r="R115" s="290"/>
      <c r="S115" s="297"/>
      <c r="T115" s="292"/>
      <c r="U115" s="293"/>
      <c r="W115" s="69">
        <f>COUNTIFS(Event_and_Consequence!$DG$6:$DG$500,W$5,Event_and_Consequence!$B$6:$B$500,Facility_Information!$B115)</f>
        <v>0</v>
      </c>
      <c r="X115" s="70">
        <f>COUNTIFS(Event_and_Consequence!$DG$6:$DG$500,X$5,Event_and_Consequence!$B$6:$B$500,Facility_Information!$B115)</f>
        <v>0</v>
      </c>
      <c r="Y115" s="71" t="str">
        <f t="shared" si="2"/>
        <v/>
      </c>
    </row>
    <row r="116" spans="1:25" ht="12" x14ac:dyDescent="0.25">
      <c r="A116" s="294"/>
      <c r="B116" s="286"/>
      <c r="C116" s="286"/>
      <c r="D116" s="286"/>
      <c r="E116" s="286"/>
      <c r="F116" s="286"/>
      <c r="G116" s="287"/>
      <c r="H116" s="286"/>
      <c r="I116" s="286"/>
      <c r="J116" s="288"/>
      <c r="K116" s="286"/>
      <c r="L116" s="286"/>
      <c r="M116" s="286"/>
      <c r="N116" s="286"/>
      <c r="O116" s="289"/>
      <c r="P116" s="290"/>
      <c r="Q116" s="290"/>
      <c r="R116" s="290"/>
      <c r="S116" s="297"/>
      <c r="T116" s="292"/>
      <c r="U116" s="293"/>
      <c r="W116" s="69">
        <f>COUNTIFS(Event_and_Consequence!$DG$6:$DG$500,W$5,Event_and_Consequence!$B$6:$B$500,Facility_Information!$B116)</f>
        <v>0</v>
      </c>
      <c r="X116" s="70">
        <f>COUNTIFS(Event_and_Consequence!$DG$6:$DG$500,X$5,Event_and_Consequence!$B$6:$B$500,Facility_Information!$B116)</f>
        <v>0</v>
      </c>
      <c r="Y116" s="71" t="str">
        <f t="shared" si="2"/>
        <v/>
      </c>
    </row>
    <row r="117" spans="1:25" ht="12" x14ac:dyDescent="0.25">
      <c r="A117" s="294"/>
      <c r="B117" s="286"/>
      <c r="C117" s="286"/>
      <c r="D117" s="286"/>
      <c r="E117" s="286"/>
      <c r="F117" s="286"/>
      <c r="G117" s="287"/>
      <c r="H117" s="286"/>
      <c r="I117" s="286"/>
      <c r="J117" s="288"/>
      <c r="K117" s="286"/>
      <c r="L117" s="286"/>
      <c r="M117" s="286"/>
      <c r="N117" s="286"/>
      <c r="O117" s="289"/>
      <c r="P117" s="290"/>
      <c r="Q117" s="290"/>
      <c r="R117" s="290"/>
      <c r="S117" s="297"/>
      <c r="T117" s="292"/>
      <c r="U117" s="293"/>
      <c r="W117" s="69">
        <f>COUNTIFS(Event_and_Consequence!$DG$6:$DG$500,W$5,Event_and_Consequence!$B$6:$B$500,Facility_Information!$B117)</f>
        <v>0</v>
      </c>
      <c r="X117" s="70">
        <f>COUNTIFS(Event_and_Consequence!$DG$6:$DG$500,X$5,Event_and_Consequence!$B$6:$B$500,Facility_Information!$B117)</f>
        <v>0</v>
      </c>
      <c r="Y117" s="71" t="str">
        <f t="shared" si="2"/>
        <v/>
      </c>
    </row>
    <row r="118" spans="1:25" ht="12" x14ac:dyDescent="0.25">
      <c r="A118" s="294"/>
      <c r="B118" s="286"/>
      <c r="C118" s="286"/>
      <c r="D118" s="286"/>
      <c r="E118" s="286"/>
      <c r="F118" s="286"/>
      <c r="G118" s="287"/>
      <c r="H118" s="286"/>
      <c r="I118" s="286"/>
      <c r="J118" s="288"/>
      <c r="K118" s="286"/>
      <c r="L118" s="286"/>
      <c r="M118" s="286"/>
      <c r="N118" s="286"/>
      <c r="O118" s="289"/>
      <c r="P118" s="290"/>
      <c r="Q118" s="290"/>
      <c r="R118" s="290"/>
      <c r="S118" s="297"/>
      <c r="T118" s="292"/>
      <c r="U118" s="293"/>
      <c r="W118" s="69">
        <f>COUNTIFS(Event_and_Consequence!$DG$6:$DG$500,W$5,Event_and_Consequence!$B$6:$B$500,Facility_Information!$B118)</f>
        <v>0</v>
      </c>
      <c r="X118" s="70">
        <f>COUNTIFS(Event_and_Consequence!$DG$6:$DG$500,X$5,Event_and_Consequence!$B$6:$B$500,Facility_Information!$B118)</f>
        <v>0</v>
      </c>
      <c r="Y118" s="71" t="str">
        <f t="shared" si="2"/>
        <v/>
      </c>
    </row>
    <row r="119" spans="1:25" ht="12" x14ac:dyDescent="0.25">
      <c r="A119" s="294"/>
      <c r="B119" s="286"/>
      <c r="C119" s="286"/>
      <c r="D119" s="286"/>
      <c r="E119" s="286"/>
      <c r="F119" s="286"/>
      <c r="G119" s="287"/>
      <c r="H119" s="286"/>
      <c r="I119" s="286"/>
      <c r="J119" s="288"/>
      <c r="K119" s="286"/>
      <c r="L119" s="286"/>
      <c r="M119" s="286"/>
      <c r="N119" s="286"/>
      <c r="O119" s="289"/>
      <c r="P119" s="290"/>
      <c r="Q119" s="290"/>
      <c r="R119" s="290"/>
      <c r="S119" s="297"/>
      <c r="T119" s="292"/>
      <c r="U119" s="293"/>
      <c r="W119" s="69">
        <f>COUNTIFS(Event_and_Consequence!$DG$6:$DG$500,W$5,Event_and_Consequence!$B$6:$B$500,Facility_Information!$B119)</f>
        <v>0</v>
      </c>
      <c r="X119" s="70">
        <f>COUNTIFS(Event_and_Consequence!$DG$6:$DG$500,X$5,Event_and_Consequence!$B$6:$B$500,Facility_Information!$B119)</f>
        <v>0</v>
      </c>
      <c r="Y119" s="71" t="str">
        <f t="shared" si="2"/>
        <v/>
      </c>
    </row>
    <row r="120" spans="1:25" ht="12" x14ac:dyDescent="0.25">
      <c r="A120" s="294"/>
      <c r="B120" s="286"/>
      <c r="C120" s="286"/>
      <c r="D120" s="286"/>
      <c r="E120" s="286"/>
      <c r="F120" s="286"/>
      <c r="G120" s="287"/>
      <c r="H120" s="286"/>
      <c r="I120" s="286"/>
      <c r="J120" s="288"/>
      <c r="K120" s="286"/>
      <c r="L120" s="286"/>
      <c r="M120" s="286"/>
      <c r="N120" s="286"/>
      <c r="O120" s="289"/>
      <c r="P120" s="290"/>
      <c r="Q120" s="290"/>
      <c r="R120" s="290"/>
      <c r="S120" s="297"/>
      <c r="T120" s="292"/>
      <c r="U120" s="293"/>
      <c r="W120" s="69">
        <f>COUNTIFS(Event_and_Consequence!$DG$6:$DG$500,W$5,Event_and_Consequence!$B$6:$B$500,Facility_Information!$B120)</f>
        <v>0</v>
      </c>
      <c r="X120" s="70">
        <f>COUNTIFS(Event_and_Consequence!$DG$6:$DG$500,X$5,Event_and_Consequence!$B$6:$B$500,Facility_Information!$B120)</f>
        <v>0</v>
      </c>
      <c r="Y120" s="71" t="str">
        <f t="shared" si="2"/>
        <v/>
      </c>
    </row>
    <row r="121" spans="1:25" ht="12" x14ac:dyDescent="0.25">
      <c r="A121" s="294"/>
      <c r="B121" s="286"/>
      <c r="C121" s="286"/>
      <c r="D121" s="286"/>
      <c r="E121" s="286"/>
      <c r="F121" s="286"/>
      <c r="G121" s="287"/>
      <c r="H121" s="286"/>
      <c r="I121" s="286"/>
      <c r="J121" s="288"/>
      <c r="K121" s="286"/>
      <c r="L121" s="286"/>
      <c r="M121" s="286"/>
      <c r="N121" s="286"/>
      <c r="O121" s="289"/>
      <c r="P121" s="290"/>
      <c r="Q121" s="290"/>
      <c r="R121" s="290"/>
      <c r="S121" s="297"/>
      <c r="T121" s="292"/>
      <c r="U121" s="293"/>
      <c r="W121" s="69">
        <f>COUNTIFS(Event_and_Consequence!$DG$6:$DG$500,W$5,Event_and_Consequence!$B$6:$B$500,Facility_Information!$B121)</f>
        <v>0</v>
      </c>
      <c r="X121" s="70">
        <f>COUNTIFS(Event_and_Consequence!$DG$6:$DG$500,X$5,Event_and_Consequence!$B$6:$B$500,Facility_Information!$B121)</f>
        <v>0</v>
      </c>
      <c r="Y121" s="71" t="str">
        <f t="shared" si="2"/>
        <v/>
      </c>
    </row>
    <row r="122" spans="1:25" ht="12" x14ac:dyDescent="0.25">
      <c r="A122" s="294"/>
      <c r="B122" s="286"/>
      <c r="C122" s="286"/>
      <c r="D122" s="286"/>
      <c r="E122" s="286"/>
      <c r="F122" s="286"/>
      <c r="G122" s="287"/>
      <c r="H122" s="286"/>
      <c r="I122" s="286"/>
      <c r="J122" s="288"/>
      <c r="K122" s="286"/>
      <c r="L122" s="286"/>
      <c r="M122" s="286"/>
      <c r="N122" s="286"/>
      <c r="O122" s="289"/>
      <c r="P122" s="290"/>
      <c r="Q122" s="290"/>
      <c r="R122" s="290"/>
      <c r="S122" s="297"/>
      <c r="T122" s="292"/>
      <c r="U122" s="293"/>
      <c r="W122" s="69">
        <f>COUNTIFS(Event_and_Consequence!$DG$6:$DG$500,W$5,Event_and_Consequence!$B$6:$B$500,Facility_Information!$B122)</f>
        <v>0</v>
      </c>
      <c r="X122" s="70">
        <f>COUNTIFS(Event_and_Consequence!$DG$6:$DG$500,X$5,Event_and_Consequence!$B$6:$B$500,Facility_Information!$B122)</f>
        <v>0</v>
      </c>
      <c r="Y122" s="71" t="str">
        <f t="shared" si="2"/>
        <v/>
      </c>
    </row>
    <row r="123" spans="1:25" ht="12" x14ac:dyDescent="0.25">
      <c r="A123" s="294"/>
      <c r="B123" s="286"/>
      <c r="C123" s="286"/>
      <c r="D123" s="286"/>
      <c r="E123" s="286"/>
      <c r="F123" s="286"/>
      <c r="G123" s="287"/>
      <c r="H123" s="286"/>
      <c r="I123" s="286"/>
      <c r="J123" s="288"/>
      <c r="K123" s="286"/>
      <c r="L123" s="286"/>
      <c r="M123" s="286"/>
      <c r="N123" s="286"/>
      <c r="O123" s="289"/>
      <c r="P123" s="290"/>
      <c r="Q123" s="290"/>
      <c r="R123" s="290"/>
      <c r="S123" s="297"/>
      <c r="T123" s="292"/>
      <c r="U123" s="293"/>
      <c r="W123" s="69">
        <f>COUNTIFS(Event_and_Consequence!$DG$6:$DG$500,W$5,Event_and_Consequence!$B$6:$B$500,Facility_Information!$B123)</f>
        <v>0</v>
      </c>
      <c r="X123" s="70">
        <f>COUNTIFS(Event_and_Consequence!$DG$6:$DG$500,X$5,Event_and_Consequence!$B$6:$B$500,Facility_Information!$B123)</f>
        <v>0</v>
      </c>
      <c r="Y123" s="71" t="str">
        <f t="shared" si="2"/>
        <v/>
      </c>
    </row>
    <row r="124" spans="1:25" ht="12" x14ac:dyDescent="0.25">
      <c r="A124" s="294"/>
      <c r="B124" s="286"/>
      <c r="C124" s="286"/>
      <c r="D124" s="286"/>
      <c r="E124" s="286"/>
      <c r="F124" s="286"/>
      <c r="G124" s="287"/>
      <c r="H124" s="286"/>
      <c r="I124" s="286"/>
      <c r="J124" s="288"/>
      <c r="K124" s="286"/>
      <c r="L124" s="286"/>
      <c r="M124" s="286"/>
      <c r="N124" s="286"/>
      <c r="O124" s="289"/>
      <c r="P124" s="290"/>
      <c r="Q124" s="290"/>
      <c r="R124" s="290"/>
      <c r="S124" s="297"/>
      <c r="T124" s="292"/>
      <c r="U124" s="293"/>
      <c r="W124" s="69">
        <f>COUNTIFS(Event_and_Consequence!$DG$6:$DG$500,W$5,Event_and_Consequence!$B$6:$B$500,Facility_Information!$B124)</f>
        <v>0</v>
      </c>
      <c r="X124" s="70">
        <f>COUNTIFS(Event_and_Consequence!$DG$6:$DG$500,X$5,Event_and_Consequence!$B$6:$B$500,Facility_Information!$B124)</f>
        <v>0</v>
      </c>
      <c r="Y124" s="71" t="str">
        <f t="shared" si="2"/>
        <v/>
      </c>
    </row>
    <row r="125" spans="1:25" ht="12" x14ac:dyDescent="0.25">
      <c r="A125" s="294"/>
      <c r="B125" s="286"/>
      <c r="C125" s="286"/>
      <c r="D125" s="286"/>
      <c r="E125" s="286"/>
      <c r="F125" s="286"/>
      <c r="G125" s="287"/>
      <c r="H125" s="286"/>
      <c r="I125" s="286"/>
      <c r="J125" s="288"/>
      <c r="K125" s="286"/>
      <c r="L125" s="286"/>
      <c r="M125" s="286"/>
      <c r="N125" s="286"/>
      <c r="O125" s="289"/>
      <c r="P125" s="290"/>
      <c r="Q125" s="290"/>
      <c r="R125" s="290"/>
      <c r="S125" s="297"/>
      <c r="T125" s="292"/>
      <c r="U125" s="293"/>
      <c r="W125" s="69">
        <f>COUNTIFS(Event_and_Consequence!$DG$6:$DG$500,W$5,Event_and_Consequence!$B$6:$B$500,Facility_Information!$B125)</f>
        <v>0</v>
      </c>
      <c r="X125" s="70">
        <f>COUNTIFS(Event_and_Consequence!$DG$6:$DG$500,X$5,Event_and_Consequence!$B$6:$B$500,Facility_Information!$B125)</f>
        <v>0</v>
      </c>
      <c r="Y125" s="71" t="str">
        <f t="shared" si="2"/>
        <v/>
      </c>
    </row>
    <row r="126" spans="1:25" ht="12" x14ac:dyDescent="0.25">
      <c r="A126" s="294"/>
      <c r="B126" s="286"/>
      <c r="C126" s="286"/>
      <c r="D126" s="286"/>
      <c r="E126" s="286"/>
      <c r="F126" s="286"/>
      <c r="G126" s="287"/>
      <c r="H126" s="286"/>
      <c r="I126" s="286"/>
      <c r="J126" s="288"/>
      <c r="K126" s="286"/>
      <c r="L126" s="286"/>
      <c r="M126" s="286"/>
      <c r="N126" s="286"/>
      <c r="O126" s="289"/>
      <c r="P126" s="290"/>
      <c r="Q126" s="290"/>
      <c r="R126" s="290"/>
      <c r="S126" s="297"/>
      <c r="T126" s="292"/>
      <c r="U126" s="293"/>
      <c r="W126" s="69">
        <f>COUNTIFS(Event_and_Consequence!$DG$6:$DG$500,W$5,Event_and_Consequence!$B$6:$B$500,Facility_Information!$B126)</f>
        <v>0</v>
      </c>
      <c r="X126" s="70">
        <f>COUNTIFS(Event_and_Consequence!$DG$6:$DG$500,X$5,Event_and_Consequence!$B$6:$B$500,Facility_Information!$B126)</f>
        <v>0</v>
      </c>
      <c r="Y126" s="71" t="str">
        <f t="shared" si="2"/>
        <v/>
      </c>
    </row>
    <row r="127" spans="1:25" ht="12" x14ac:dyDescent="0.25">
      <c r="A127" s="294"/>
      <c r="B127" s="286"/>
      <c r="C127" s="286"/>
      <c r="D127" s="286"/>
      <c r="E127" s="286"/>
      <c r="F127" s="286"/>
      <c r="G127" s="287"/>
      <c r="H127" s="286"/>
      <c r="I127" s="286"/>
      <c r="J127" s="288"/>
      <c r="K127" s="286"/>
      <c r="L127" s="286"/>
      <c r="M127" s="286"/>
      <c r="N127" s="286"/>
      <c r="O127" s="289"/>
      <c r="P127" s="290"/>
      <c r="Q127" s="290"/>
      <c r="R127" s="290"/>
      <c r="S127" s="297"/>
      <c r="T127" s="292"/>
      <c r="U127" s="293"/>
      <c r="W127" s="69">
        <f>COUNTIFS(Event_and_Consequence!$DG$6:$DG$500,W$5,Event_and_Consequence!$B$6:$B$500,Facility_Information!$B127)</f>
        <v>0</v>
      </c>
      <c r="X127" s="70">
        <f>COUNTIFS(Event_and_Consequence!$DG$6:$DG$500,X$5,Event_and_Consequence!$B$6:$B$500,Facility_Information!$B127)</f>
        <v>0</v>
      </c>
      <c r="Y127" s="71" t="str">
        <f t="shared" si="2"/>
        <v/>
      </c>
    </row>
    <row r="128" spans="1:25" ht="12" x14ac:dyDescent="0.25">
      <c r="A128" s="294"/>
      <c r="B128" s="286"/>
      <c r="C128" s="286"/>
      <c r="D128" s="286"/>
      <c r="E128" s="286"/>
      <c r="F128" s="286"/>
      <c r="G128" s="287"/>
      <c r="H128" s="286"/>
      <c r="I128" s="286"/>
      <c r="J128" s="288"/>
      <c r="K128" s="286"/>
      <c r="L128" s="286"/>
      <c r="M128" s="286"/>
      <c r="N128" s="286"/>
      <c r="O128" s="289"/>
      <c r="P128" s="290"/>
      <c r="Q128" s="290"/>
      <c r="R128" s="290"/>
      <c r="S128" s="297"/>
      <c r="T128" s="292"/>
      <c r="U128" s="293"/>
      <c r="W128" s="69">
        <f>COUNTIFS(Event_and_Consequence!$DG$6:$DG$500,W$5,Event_and_Consequence!$B$6:$B$500,Facility_Information!$B128)</f>
        <v>0</v>
      </c>
      <c r="X128" s="70">
        <f>COUNTIFS(Event_and_Consequence!$DG$6:$DG$500,X$5,Event_and_Consequence!$B$6:$B$500,Facility_Information!$B128)</f>
        <v>0</v>
      </c>
      <c r="Y128" s="71" t="str">
        <f t="shared" si="2"/>
        <v/>
      </c>
    </row>
    <row r="129" spans="1:25" ht="12" x14ac:dyDescent="0.25">
      <c r="A129" s="294"/>
      <c r="B129" s="286"/>
      <c r="C129" s="286"/>
      <c r="D129" s="286"/>
      <c r="E129" s="286"/>
      <c r="F129" s="286"/>
      <c r="G129" s="287"/>
      <c r="H129" s="286"/>
      <c r="I129" s="286"/>
      <c r="J129" s="288"/>
      <c r="K129" s="286"/>
      <c r="L129" s="286"/>
      <c r="M129" s="286"/>
      <c r="N129" s="286"/>
      <c r="O129" s="289"/>
      <c r="P129" s="290"/>
      <c r="Q129" s="290"/>
      <c r="R129" s="290"/>
      <c r="S129" s="297"/>
      <c r="T129" s="292"/>
      <c r="U129" s="293"/>
      <c r="W129" s="69">
        <f>COUNTIFS(Event_and_Consequence!$DG$6:$DG$500,W$5,Event_and_Consequence!$B$6:$B$500,Facility_Information!$B129)</f>
        <v>0</v>
      </c>
      <c r="X129" s="70">
        <f>COUNTIFS(Event_and_Consequence!$DG$6:$DG$500,X$5,Event_and_Consequence!$B$6:$B$500,Facility_Information!$B129)</f>
        <v>0</v>
      </c>
      <c r="Y129" s="71" t="str">
        <f t="shared" si="2"/>
        <v/>
      </c>
    </row>
    <row r="130" spans="1:25" ht="12" x14ac:dyDescent="0.25">
      <c r="A130" s="294"/>
      <c r="B130" s="286"/>
      <c r="C130" s="286"/>
      <c r="D130" s="286"/>
      <c r="E130" s="286"/>
      <c r="F130" s="286"/>
      <c r="G130" s="287"/>
      <c r="H130" s="286"/>
      <c r="I130" s="286"/>
      <c r="J130" s="288"/>
      <c r="K130" s="286"/>
      <c r="L130" s="286"/>
      <c r="M130" s="286"/>
      <c r="N130" s="286"/>
      <c r="O130" s="289"/>
      <c r="P130" s="290"/>
      <c r="Q130" s="290"/>
      <c r="R130" s="290"/>
      <c r="S130" s="297"/>
      <c r="T130" s="292"/>
      <c r="U130" s="293"/>
      <c r="W130" s="69">
        <f>COUNTIFS(Event_and_Consequence!$DG$6:$DG$500,W$5,Event_and_Consequence!$B$6:$B$500,Facility_Information!$B130)</f>
        <v>0</v>
      </c>
      <c r="X130" s="70">
        <f>COUNTIFS(Event_and_Consequence!$DG$6:$DG$500,X$5,Event_and_Consequence!$B$6:$B$500,Facility_Information!$B130)</f>
        <v>0</v>
      </c>
      <c r="Y130" s="71" t="str">
        <f t="shared" si="2"/>
        <v/>
      </c>
    </row>
    <row r="131" spans="1:25" ht="12" x14ac:dyDescent="0.25">
      <c r="A131" s="294"/>
      <c r="B131" s="286"/>
      <c r="C131" s="286"/>
      <c r="D131" s="286"/>
      <c r="E131" s="286"/>
      <c r="F131" s="286"/>
      <c r="G131" s="287"/>
      <c r="H131" s="286"/>
      <c r="I131" s="286"/>
      <c r="J131" s="288"/>
      <c r="K131" s="286"/>
      <c r="L131" s="286"/>
      <c r="M131" s="286"/>
      <c r="N131" s="286"/>
      <c r="O131" s="289"/>
      <c r="P131" s="290"/>
      <c r="Q131" s="290"/>
      <c r="R131" s="290"/>
      <c r="S131" s="297"/>
      <c r="T131" s="292"/>
      <c r="U131" s="293"/>
      <c r="W131" s="69">
        <f>COUNTIFS(Event_and_Consequence!$DG$6:$DG$500,W$5,Event_and_Consequence!$B$6:$B$500,Facility_Information!$B131)</f>
        <v>0</v>
      </c>
      <c r="X131" s="70">
        <f>COUNTIFS(Event_and_Consequence!$DG$6:$DG$500,X$5,Event_and_Consequence!$B$6:$B$500,Facility_Information!$B131)</f>
        <v>0</v>
      </c>
      <c r="Y131" s="71" t="str">
        <f t="shared" si="2"/>
        <v/>
      </c>
    </row>
    <row r="132" spans="1:25" ht="12" x14ac:dyDescent="0.25">
      <c r="A132" s="294"/>
      <c r="B132" s="286"/>
      <c r="C132" s="286"/>
      <c r="D132" s="286"/>
      <c r="E132" s="286"/>
      <c r="F132" s="286"/>
      <c r="G132" s="287"/>
      <c r="H132" s="286"/>
      <c r="I132" s="286"/>
      <c r="J132" s="288"/>
      <c r="K132" s="286"/>
      <c r="L132" s="286"/>
      <c r="M132" s="286"/>
      <c r="N132" s="286"/>
      <c r="O132" s="289"/>
      <c r="P132" s="290"/>
      <c r="Q132" s="290"/>
      <c r="R132" s="290"/>
      <c r="S132" s="297"/>
      <c r="T132" s="292"/>
      <c r="U132" s="293"/>
      <c r="W132" s="69">
        <f>COUNTIFS(Event_and_Consequence!$DG$6:$DG$500,W$5,Event_and_Consequence!$B$6:$B$500,Facility_Information!$B132)</f>
        <v>0</v>
      </c>
      <c r="X132" s="70">
        <f>COUNTIFS(Event_and_Consequence!$DG$6:$DG$500,X$5,Event_and_Consequence!$B$6:$B$500,Facility_Information!$B132)</f>
        <v>0</v>
      </c>
      <c r="Y132" s="71" t="str">
        <f t="shared" si="2"/>
        <v/>
      </c>
    </row>
    <row r="133" spans="1:25" ht="12" x14ac:dyDescent="0.25">
      <c r="A133" s="294"/>
      <c r="B133" s="286"/>
      <c r="C133" s="286"/>
      <c r="D133" s="286"/>
      <c r="E133" s="286"/>
      <c r="F133" s="286"/>
      <c r="G133" s="287"/>
      <c r="H133" s="286"/>
      <c r="I133" s="286"/>
      <c r="J133" s="288"/>
      <c r="K133" s="286"/>
      <c r="L133" s="286"/>
      <c r="M133" s="286"/>
      <c r="N133" s="286"/>
      <c r="O133" s="289"/>
      <c r="P133" s="290"/>
      <c r="Q133" s="290"/>
      <c r="R133" s="290"/>
      <c r="S133" s="297"/>
      <c r="T133" s="292"/>
      <c r="U133" s="293"/>
      <c r="W133" s="69">
        <f>COUNTIFS(Event_and_Consequence!$DG$6:$DG$500,W$5,Event_and_Consequence!$B$6:$B$500,Facility_Information!$B133)</f>
        <v>0</v>
      </c>
      <c r="X133" s="70">
        <f>COUNTIFS(Event_and_Consequence!$DG$6:$DG$500,X$5,Event_and_Consequence!$B$6:$B$500,Facility_Information!$B133)</f>
        <v>0</v>
      </c>
      <c r="Y133" s="71" t="str">
        <f t="shared" si="2"/>
        <v/>
      </c>
    </row>
    <row r="134" spans="1:25" ht="12" x14ac:dyDescent="0.25">
      <c r="A134" s="294"/>
      <c r="B134" s="286"/>
      <c r="C134" s="286"/>
      <c r="D134" s="286"/>
      <c r="E134" s="286"/>
      <c r="F134" s="286"/>
      <c r="G134" s="287"/>
      <c r="H134" s="286"/>
      <c r="I134" s="286"/>
      <c r="J134" s="288"/>
      <c r="K134" s="286"/>
      <c r="L134" s="286"/>
      <c r="M134" s="286"/>
      <c r="N134" s="286"/>
      <c r="O134" s="289"/>
      <c r="P134" s="290"/>
      <c r="Q134" s="290"/>
      <c r="R134" s="290"/>
      <c r="S134" s="297"/>
      <c r="T134" s="292"/>
      <c r="U134" s="293"/>
      <c r="W134" s="69">
        <f>COUNTIFS(Event_and_Consequence!$DG$6:$DG$500,W$5,Event_and_Consequence!$B$6:$B$500,Facility_Information!$B134)</f>
        <v>0</v>
      </c>
      <c r="X134" s="70">
        <f>COUNTIFS(Event_and_Consequence!$DG$6:$DG$500,X$5,Event_and_Consequence!$B$6:$B$500,Facility_Information!$B134)</f>
        <v>0</v>
      </c>
      <c r="Y134" s="71" t="str">
        <f t="shared" si="2"/>
        <v/>
      </c>
    </row>
    <row r="135" spans="1:25" ht="12" x14ac:dyDescent="0.25">
      <c r="A135" s="294"/>
      <c r="B135" s="286"/>
      <c r="C135" s="286"/>
      <c r="D135" s="286"/>
      <c r="E135" s="286"/>
      <c r="F135" s="286"/>
      <c r="G135" s="287"/>
      <c r="H135" s="286"/>
      <c r="I135" s="286"/>
      <c r="J135" s="288"/>
      <c r="K135" s="286"/>
      <c r="L135" s="286"/>
      <c r="M135" s="286"/>
      <c r="N135" s="286"/>
      <c r="O135" s="289"/>
      <c r="P135" s="290"/>
      <c r="Q135" s="290"/>
      <c r="R135" s="290"/>
      <c r="S135" s="297"/>
      <c r="T135" s="292"/>
      <c r="U135" s="293"/>
      <c r="W135" s="69">
        <f>COUNTIFS(Event_and_Consequence!$DG$6:$DG$500,W$5,Event_and_Consequence!$B$6:$B$500,Facility_Information!$B135)</f>
        <v>0</v>
      </c>
      <c r="X135" s="70">
        <f>COUNTIFS(Event_and_Consequence!$DG$6:$DG$500,X$5,Event_and_Consequence!$B$6:$B$500,Facility_Information!$B135)</f>
        <v>0</v>
      </c>
      <c r="Y135" s="71" t="str">
        <f t="shared" si="2"/>
        <v/>
      </c>
    </row>
    <row r="136" spans="1:25" ht="12" x14ac:dyDescent="0.25">
      <c r="A136" s="294"/>
      <c r="B136" s="286"/>
      <c r="C136" s="286"/>
      <c r="D136" s="286"/>
      <c r="E136" s="286"/>
      <c r="F136" s="286"/>
      <c r="G136" s="287"/>
      <c r="H136" s="286"/>
      <c r="I136" s="286"/>
      <c r="J136" s="288"/>
      <c r="K136" s="286"/>
      <c r="L136" s="286"/>
      <c r="M136" s="286"/>
      <c r="N136" s="286"/>
      <c r="O136" s="289"/>
      <c r="P136" s="290"/>
      <c r="Q136" s="290"/>
      <c r="R136" s="290"/>
      <c r="S136" s="297"/>
      <c r="T136" s="292"/>
      <c r="U136" s="293"/>
      <c r="W136" s="69">
        <f>COUNTIFS(Event_and_Consequence!$DG$6:$DG$500,W$5,Event_and_Consequence!$B$6:$B$500,Facility_Information!$B136)</f>
        <v>0</v>
      </c>
      <c r="X136" s="70">
        <f>COUNTIFS(Event_and_Consequence!$DG$6:$DG$500,X$5,Event_and_Consequence!$B$6:$B$500,Facility_Information!$B136)</f>
        <v>0</v>
      </c>
      <c r="Y136" s="71" t="str">
        <f t="shared" ref="Y136:Y137" si="3">IF(AND(A136&lt;&gt;"",SUM(W136:X136)=0),1,"")</f>
        <v/>
      </c>
    </row>
    <row r="137" spans="1:25" ht="12.75" customHeight="1" x14ac:dyDescent="0.25">
      <c r="A137" s="294"/>
      <c r="B137" s="286"/>
      <c r="C137" s="286"/>
      <c r="D137" s="286"/>
      <c r="E137" s="286"/>
      <c r="F137" s="286"/>
      <c r="G137" s="287"/>
      <c r="H137" s="286"/>
      <c r="I137" s="286"/>
      <c r="J137" s="288"/>
      <c r="K137" s="286"/>
      <c r="L137" s="286"/>
      <c r="M137" s="286"/>
      <c r="N137" s="286"/>
      <c r="O137" s="289"/>
      <c r="P137" s="290"/>
      <c r="Q137" s="290"/>
      <c r="R137" s="290"/>
      <c r="S137" s="297"/>
      <c r="T137" s="292"/>
      <c r="U137" s="293"/>
      <c r="W137" s="69">
        <f>COUNTIFS(Event_and_Consequence!$DG$6:$DG$500,W$5,Event_and_Consequence!$B$6:$B$500,Facility_Information!$B137)</f>
        <v>0</v>
      </c>
      <c r="X137" s="70">
        <f>COUNTIFS(Event_and_Consequence!$DG$6:$DG$500,X$5,Event_and_Consequence!$B$6:$B$500,Facility_Information!$B137)</f>
        <v>0</v>
      </c>
      <c r="Y137" s="71" t="str">
        <f t="shared" si="3"/>
        <v/>
      </c>
    </row>
    <row r="138" spans="1:25" x14ac:dyDescent="0.25">
      <c r="I138" s="231"/>
      <c r="K138" s="231"/>
      <c r="W138" s="69"/>
      <c r="X138" s="70"/>
      <c r="Y138" s="71"/>
    </row>
    <row r="139" spans="1:25" x14ac:dyDescent="0.25">
      <c r="I139" s="231"/>
      <c r="K139" s="231"/>
      <c r="W139" s="69"/>
      <c r="X139" s="70"/>
      <c r="Y139" s="71"/>
    </row>
    <row r="140" spans="1:25" x14ac:dyDescent="0.25">
      <c r="I140" s="231"/>
      <c r="K140" s="231"/>
      <c r="W140" s="69"/>
      <c r="X140" s="70"/>
      <c r="Y140" s="71"/>
    </row>
    <row r="141" spans="1:25" x14ac:dyDescent="0.25">
      <c r="I141" s="231"/>
      <c r="K141" s="231"/>
      <c r="W141" s="72"/>
      <c r="X141" s="73"/>
      <c r="Y141" s="74"/>
    </row>
    <row r="142" spans="1:25" x14ac:dyDescent="0.25">
      <c r="I142" s="231"/>
      <c r="K142" s="231"/>
    </row>
    <row r="143" spans="1:25" x14ac:dyDescent="0.25">
      <c r="I143" s="231"/>
      <c r="K143" s="231"/>
    </row>
    <row r="144" spans="1:25" x14ac:dyDescent="0.25">
      <c r="I144" s="231"/>
      <c r="K144" s="231"/>
    </row>
    <row r="145" spans="9:11" x14ac:dyDescent="0.25">
      <c r="I145" s="231"/>
      <c r="K145" s="231"/>
    </row>
    <row r="146" spans="9:11" x14ac:dyDescent="0.25">
      <c r="I146" s="231"/>
      <c r="K146" s="231"/>
    </row>
    <row r="147" spans="9:11" x14ac:dyDescent="0.25">
      <c r="I147" s="231"/>
      <c r="K147" s="231"/>
    </row>
    <row r="148" spans="9:11" x14ac:dyDescent="0.25">
      <c r="I148" s="231"/>
      <c r="K148" s="231"/>
    </row>
    <row r="149" spans="9:11" x14ac:dyDescent="0.25">
      <c r="I149" s="231"/>
      <c r="K149" s="231"/>
    </row>
    <row r="150" spans="9:11" x14ac:dyDescent="0.25">
      <c r="I150" s="231"/>
      <c r="K150" s="231"/>
    </row>
    <row r="151" spans="9:11" x14ac:dyDescent="0.25">
      <c r="I151" s="231"/>
      <c r="K151" s="231"/>
    </row>
    <row r="152" spans="9:11" x14ac:dyDescent="0.25">
      <c r="I152" s="231"/>
      <c r="K152" s="231"/>
    </row>
    <row r="153" spans="9:11" x14ac:dyDescent="0.25">
      <c r="I153" s="231"/>
      <c r="K153" s="231"/>
    </row>
    <row r="154" spans="9:11" x14ac:dyDescent="0.25">
      <c r="I154" s="231"/>
      <c r="K154" s="231"/>
    </row>
    <row r="155" spans="9:11" x14ac:dyDescent="0.25">
      <c r="I155" s="231"/>
      <c r="K155" s="231"/>
    </row>
    <row r="156" spans="9:11" x14ac:dyDescent="0.25">
      <c r="I156" s="231"/>
      <c r="K156" s="231"/>
    </row>
    <row r="157" spans="9:11" x14ac:dyDescent="0.25">
      <c r="I157" s="231"/>
      <c r="K157" s="231"/>
    </row>
    <row r="158" spans="9:11" x14ac:dyDescent="0.25">
      <c r="I158" s="231"/>
      <c r="K158" s="231"/>
    </row>
    <row r="159" spans="9:11" x14ac:dyDescent="0.25">
      <c r="I159" s="231"/>
      <c r="K159" s="231"/>
    </row>
    <row r="160" spans="9:11" x14ac:dyDescent="0.25">
      <c r="I160" s="231"/>
      <c r="K160" s="231"/>
    </row>
    <row r="161" spans="9:11" x14ac:dyDescent="0.25">
      <c r="I161" s="231"/>
      <c r="K161" s="231"/>
    </row>
    <row r="162" spans="9:11" x14ac:dyDescent="0.25">
      <c r="I162" s="231"/>
      <c r="K162" s="231"/>
    </row>
    <row r="163" spans="9:11" x14ac:dyDescent="0.25">
      <c r="I163" s="231"/>
      <c r="K163" s="231"/>
    </row>
    <row r="164" spans="9:11" x14ac:dyDescent="0.25">
      <c r="I164" s="231"/>
      <c r="K164" s="231"/>
    </row>
    <row r="165" spans="9:11" x14ac:dyDescent="0.25">
      <c r="I165" s="231"/>
      <c r="K165" s="231"/>
    </row>
    <row r="166" spans="9:11" x14ac:dyDescent="0.25">
      <c r="I166" s="231"/>
      <c r="K166" s="231"/>
    </row>
    <row r="167" spans="9:11" x14ac:dyDescent="0.25">
      <c r="I167" s="231"/>
      <c r="K167" s="231"/>
    </row>
    <row r="168" spans="9:11" x14ac:dyDescent="0.25">
      <c r="I168" s="231"/>
      <c r="K168" s="231"/>
    </row>
    <row r="169" spans="9:11" x14ac:dyDescent="0.25">
      <c r="I169" s="231"/>
      <c r="K169" s="231"/>
    </row>
    <row r="170" spans="9:11" x14ac:dyDescent="0.25">
      <c r="I170" s="231"/>
      <c r="K170" s="231"/>
    </row>
    <row r="171" spans="9:11" x14ac:dyDescent="0.25">
      <c r="I171" s="231"/>
      <c r="K171" s="231"/>
    </row>
    <row r="172" spans="9:11" x14ac:dyDescent="0.25">
      <c r="I172" s="231"/>
      <c r="K172" s="231"/>
    </row>
    <row r="173" spans="9:11" x14ac:dyDescent="0.25">
      <c r="I173" s="231"/>
      <c r="K173" s="231"/>
    </row>
    <row r="174" spans="9:11" x14ac:dyDescent="0.25">
      <c r="I174" s="231"/>
      <c r="K174" s="231"/>
    </row>
    <row r="175" spans="9:11" x14ac:dyDescent="0.25">
      <c r="I175" s="231"/>
      <c r="K175" s="231"/>
    </row>
    <row r="176" spans="9:11" x14ac:dyDescent="0.25">
      <c r="I176" s="231"/>
      <c r="K176" s="231"/>
    </row>
    <row r="177" spans="9:11" x14ac:dyDescent="0.25">
      <c r="I177" s="231"/>
      <c r="K177" s="231"/>
    </row>
    <row r="178" spans="9:11" x14ac:dyDescent="0.25">
      <c r="I178" s="231"/>
      <c r="K178" s="231"/>
    </row>
    <row r="179" spans="9:11" x14ac:dyDescent="0.25">
      <c r="I179" s="231"/>
      <c r="K179" s="231"/>
    </row>
    <row r="180" spans="9:11" x14ac:dyDescent="0.25">
      <c r="I180" s="231"/>
      <c r="K180" s="231"/>
    </row>
    <row r="181" spans="9:11" x14ac:dyDescent="0.25">
      <c r="I181" s="231"/>
      <c r="K181" s="231"/>
    </row>
    <row r="182" spans="9:11" x14ac:dyDescent="0.25">
      <c r="I182" s="231"/>
      <c r="K182" s="231"/>
    </row>
    <row r="183" spans="9:11" x14ac:dyDescent="0.25">
      <c r="I183" s="231"/>
      <c r="K183" s="231"/>
    </row>
    <row r="184" spans="9:11" x14ac:dyDescent="0.25">
      <c r="I184" s="231"/>
      <c r="K184" s="231"/>
    </row>
    <row r="185" spans="9:11" x14ac:dyDescent="0.25">
      <c r="I185" s="231"/>
      <c r="K185" s="231"/>
    </row>
    <row r="186" spans="9:11" x14ac:dyDescent="0.25">
      <c r="I186" s="231"/>
      <c r="K186" s="231"/>
    </row>
    <row r="187" spans="9:11" x14ac:dyDescent="0.25">
      <c r="I187" s="231"/>
      <c r="K187" s="231"/>
    </row>
    <row r="188" spans="9:11" x14ac:dyDescent="0.25">
      <c r="I188" s="231"/>
      <c r="K188" s="231"/>
    </row>
    <row r="189" spans="9:11" x14ac:dyDescent="0.25">
      <c r="I189" s="231"/>
      <c r="K189" s="231"/>
    </row>
    <row r="190" spans="9:11" x14ac:dyDescent="0.25">
      <c r="I190" s="231"/>
      <c r="K190" s="231"/>
    </row>
    <row r="191" spans="9:11" x14ac:dyDescent="0.25">
      <c r="I191" s="231"/>
      <c r="K191" s="231"/>
    </row>
    <row r="192" spans="9:11" x14ac:dyDescent="0.25">
      <c r="I192" s="231"/>
      <c r="K192" s="231"/>
    </row>
    <row r="193" spans="9:11" x14ac:dyDescent="0.25">
      <c r="I193" s="231"/>
      <c r="K193" s="231"/>
    </row>
    <row r="194" spans="9:11" x14ac:dyDescent="0.25">
      <c r="I194" s="231"/>
      <c r="K194" s="231"/>
    </row>
    <row r="195" spans="9:11" x14ac:dyDescent="0.25">
      <c r="I195" s="231"/>
      <c r="K195" s="231"/>
    </row>
    <row r="196" spans="9:11" x14ac:dyDescent="0.25">
      <c r="I196" s="231"/>
      <c r="K196" s="231"/>
    </row>
    <row r="197" spans="9:11" x14ac:dyDescent="0.25">
      <c r="I197" s="231"/>
      <c r="K197" s="231"/>
    </row>
    <row r="198" spans="9:11" x14ac:dyDescent="0.25">
      <c r="I198" s="231"/>
      <c r="K198" s="231"/>
    </row>
    <row r="199" spans="9:11" x14ac:dyDescent="0.25">
      <c r="I199" s="231"/>
      <c r="K199" s="231"/>
    </row>
    <row r="200" spans="9:11" x14ac:dyDescent="0.25">
      <c r="I200" s="231"/>
    </row>
    <row r="201" spans="9:11" x14ac:dyDescent="0.25">
      <c r="I201" s="231"/>
    </row>
    <row r="202" spans="9:11" x14ac:dyDescent="0.25">
      <c r="I202" s="231"/>
    </row>
    <row r="203" spans="9:11" x14ac:dyDescent="0.25">
      <c r="I203" s="231"/>
    </row>
    <row r="204" spans="9:11" x14ac:dyDescent="0.25">
      <c r="I204" s="231"/>
    </row>
    <row r="205" spans="9:11" x14ac:dyDescent="0.25">
      <c r="I205" s="231"/>
    </row>
    <row r="206" spans="9:11" x14ac:dyDescent="0.25">
      <c r="I206" s="231"/>
    </row>
    <row r="207" spans="9:11" x14ac:dyDescent="0.25">
      <c r="I207" s="231"/>
    </row>
    <row r="208" spans="9:11" x14ac:dyDescent="0.25">
      <c r="I208" s="231"/>
    </row>
    <row r="209" spans="9:9" x14ac:dyDescent="0.25">
      <c r="I209" s="231"/>
    </row>
    <row r="210" spans="9:9" x14ac:dyDescent="0.25">
      <c r="I210" s="231"/>
    </row>
    <row r="211" spans="9:9" x14ac:dyDescent="0.25">
      <c r="I211" s="231"/>
    </row>
    <row r="212" spans="9:9" x14ac:dyDescent="0.25">
      <c r="I212" s="231"/>
    </row>
    <row r="213" spans="9:9" x14ac:dyDescent="0.25">
      <c r="I213" s="231"/>
    </row>
    <row r="214" spans="9:9" x14ac:dyDescent="0.25">
      <c r="I214" s="231"/>
    </row>
    <row r="215" spans="9:9" x14ac:dyDescent="0.25">
      <c r="I215" s="231"/>
    </row>
    <row r="216" spans="9:9" x14ac:dyDescent="0.25">
      <c r="I216" s="231"/>
    </row>
    <row r="217" spans="9:9" x14ac:dyDescent="0.25">
      <c r="I217" s="231"/>
    </row>
    <row r="218" spans="9:9" x14ac:dyDescent="0.25">
      <c r="I218" s="231"/>
    </row>
    <row r="219" spans="9:9" x14ac:dyDescent="0.25">
      <c r="I219" s="231"/>
    </row>
    <row r="220" spans="9:9" x14ac:dyDescent="0.25">
      <c r="I220" s="231"/>
    </row>
    <row r="221" spans="9:9" x14ac:dyDescent="0.25">
      <c r="I221" s="231"/>
    </row>
    <row r="222" spans="9:9" x14ac:dyDescent="0.25">
      <c r="I222" s="231"/>
    </row>
    <row r="223" spans="9:9" x14ac:dyDescent="0.25">
      <c r="I223" s="231"/>
    </row>
    <row r="224" spans="9:9" x14ac:dyDescent="0.25">
      <c r="I224" s="231"/>
    </row>
    <row r="225" spans="9:9" x14ac:dyDescent="0.25">
      <c r="I225" s="231"/>
    </row>
    <row r="226" spans="9:9" x14ac:dyDescent="0.25">
      <c r="I226" s="231"/>
    </row>
    <row r="227" spans="9:9" x14ac:dyDescent="0.25">
      <c r="I227" s="231"/>
    </row>
    <row r="228" spans="9:9" x14ac:dyDescent="0.25">
      <c r="I228" s="231"/>
    </row>
    <row r="229" spans="9:9" x14ac:dyDescent="0.25">
      <c r="I229" s="231"/>
    </row>
    <row r="230" spans="9:9" x14ac:dyDescent="0.25">
      <c r="I230" s="231"/>
    </row>
    <row r="231" spans="9:9" x14ac:dyDescent="0.25">
      <c r="I231" s="231"/>
    </row>
    <row r="232" spans="9:9" x14ac:dyDescent="0.25">
      <c r="I232" s="231"/>
    </row>
    <row r="233" spans="9:9" x14ac:dyDescent="0.25">
      <c r="I233" s="231"/>
    </row>
    <row r="234" spans="9:9" x14ac:dyDescent="0.25">
      <c r="I234" s="231"/>
    </row>
    <row r="235" spans="9:9" x14ac:dyDescent="0.25">
      <c r="I235" s="231"/>
    </row>
    <row r="236" spans="9:9" x14ac:dyDescent="0.25">
      <c r="I236" s="231"/>
    </row>
    <row r="237" spans="9:9" x14ac:dyDescent="0.25">
      <c r="I237" s="231"/>
    </row>
    <row r="238" spans="9:9" x14ac:dyDescent="0.25">
      <c r="I238" s="231"/>
    </row>
    <row r="239" spans="9:9" x14ac:dyDescent="0.25">
      <c r="I239" s="231"/>
    </row>
    <row r="240" spans="9:9" x14ac:dyDescent="0.25">
      <c r="I240" s="231"/>
    </row>
    <row r="241" spans="9:9" x14ac:dyDescent="0.25">
      <c r="I241" s="231"/>
    </row>
    <row r="242" spans="9:9" x14ac:dyDescent="0.25">
      <c r="I242" s="231"/>
    </row>
    <row r="243" spans="9:9" x14ac:dyDescent="0.25">
      <c r="I243" s="231"/>
    </row>
    <row r="244" spans="9:9" x14ac:dyDescent="0.25">
      <c r="I244" s="231"/>
    </row>
    <row r="245" spans="9:9" x14ac:dyDescent="0.25">
      <c r="I245" s="231"/>
    </row>
    <row r="246" spans="9:9" x14ac:dyDescent="0.25">
      <c r="I246" s="231"/>
    </row>
    <row r="247" spans="9:9" x14ac:dyDescent="0.25">
      <c r="I247" s="231"/>
    </row>
    <row r="248" spans="9:9" x14ac:dyDescent="0.25">
      <c r="I248" s="231"/>
    </row>
    <row r="249" spans="9:9" x14ac:dyDescent="0.25">
      <c r="I249" s="231"/>
    </row>
    <row r="250" spans="9:9" x14ac:dyDescent="0.25">
      <c r="I250" s="231"/>
    </row>
    <row r="251" spans="9:9" x14ac:dyDescent="0.25">
      <c r="I251" s="231"/>
    </row>
    <row r="252" spans="9:9" x14ac:dyDescent="0.25">
      <c r="I252" s="231"/>
    </row>
    <row r="253" spans="9:9" x14ac:dyDescent="0.25">
      <c r="I253" s="231"/>
    </row>
    <row r="254" spans="9:9" x14ac:dyDescent="0.25">
      <c r="I254" s="231"/>
    </row>
    <row r="255" spans="9:9" x14ac:dyDescent="0.25">
      <c r="I255" s="231"/>
    </row>
    <row r="256" spans="9:9" x14ac:dyDescent="0.25">
      <c r="I256" s="231"/>
    </row>
    <row r="257" spans="9:9" x14ac:dyDescent="0.25">
      <c r="I257" s="231"/>
    </row>
    <row r="258" spans="9:9" x14ac:dyDescent="0.25">
      <c r="I258" s="231"/>
    </row>
    <row r="259" spans="9:9" x14ac:dyDescent="0.25">
      <c r="I259" s="231"/>
    </row>
    <row r="260" spans="9:9" x14ac:dyDescent="0.25">
      <c r="I260" s="231"/>
    </row>
    <row r="261" spans="9:9" x14ac:dyDescent="0.25">
      <c r="I261" s="231"/>
    </row>
    <row r="262" spans="9:9" x14ac:dyDescent="0.25">
      <c r="I262" s="231"/>
    </row>
    <row r="263" spans="9:9" x14ac:dyDescent="0.25">
      <c r="I263" s="231"/>
    </row>
    <row r="264" spans="9:9" x14ac:dyDescent="0.25">
      <c r="I264" s="231"/>
    </row>
    <row r="265" spans="9:9" x14ac:dyDescent="0.25">
      <c r="I265" s="231"/>
    </row>
    <row r="266" spans="9:9" x14ac:dyDescent="0.25">
      <c r="I266" s="231"/>
    </row>
    <row r="267" spans="9:9" x14ac:dyDescent="0.25">
      <c r="I267" s="231"/>
    </row>
    <row r="268" spans="9:9" x14ac:dyDescent="0.25">
      <c r="I268" s="231"/>
    </row>
    <row r="269" spans="9:9" x14ac:dyDescent="0.25">
      <c r="I269" s="231"/>
    </row>
    <row r="270" spans="9:9" x14ac:dyDescent="0.25">
      <c r="I270" s="231"/>
    </row>
    <row r="271" spans="9:9" x14ac:dyDescent="0.25">
      <c r="I271" s="231"/>
    </row>
    <row r="272" spans="9:9" x14ac:dyDescent="0.25">
      <c r="I272" s="231"/>
    </row>
    <row r="273" spans="9:9" x14ac:dyDescent="0.25">
      <c r="I273" s="231"/>
    </row>
    <row r="274" spans="9:9" x14ac:dyDescent="0.25">
      <c r="I274" s="231"/>
    </row>
    <row r="275" spans="9:9" x14ac:dyDescent="0.25">
      <c r="I275" s="231"/>
    </row>
    <row r="276" spans="9:9" x14ac:dyDescent="0.25">
      <c r="I276" s="231"/>
    </row>
    <row r="277" spans="9:9" x14ac:dyDescent="0.25">
      <c r="I277" s="231"/>
    </row>
    <row r="278" spans="9:9" x14ac:dyDescent="0.25">
      <c r="I278" s="231"/>
    </row>
    <row r="279" spans="9:9" x14ac:dyDescent="0.25">
      <c r="I279" s="231"/>
    </row>
    <row r="280" spans="9:9" x14ac:dyDescent="0.25">
      <c r="I280" s="231"/>
    </row>
    <row r="281" spans="9:9" x14ac:dyDescent="0.25">
      <c r="I281" s="231"/>
    </row>
    <row r="282" spans="9:9" x14ac:dyDescent="0.25">
      <c r="I282" s="231"/>
    </row>
    <row r="283" spans="9:9" x14ac:dyDescent="0.25">
      <c r="I283" s="231"/>
    </row>
    <row r="284" spans="9:9" x14ac:dyDescent="0.25">
      <c r="I284" s="231"/>
    </row>
    <row r="285" spans="9:9" x14ac:dyDescent="0.25">
      <c r="I285" s="231"/>
    </row>
    <row r="286" spans="9:9" x14ac:dyDescent="0.25">
      <c r="I286" s="231"/>
    </row>
    <row r="287" spans="9:9" x14ac:dyDescent="0.25">
      <c r="I287" s="231"/>
    </row>
    <row r="288" spans="9:9" x14ac:dyDescent="0.25">
      <c r="I288" s="231"/>
    </row>
    <row r="289" spans="9:9" x14ac:dyDescent="0.25">
      <c r="I289" s="231"/>
    </row>
    <row r="290" spans="9:9" x14ac:dyDescent="0.25">
      <c r="I290" s="231"/>
    </row>
    <row r="291" spans="9:9" x14ac:dyDescent="0.25">
      <c r="I291" s="231"/>
    </row>
    <row r="292" spans="9:9" x14ac:dyDescent="0.25">
      <c r="I292" s="231"/>
    </row>
    <row r="293" spans="9:9" x14ac:dyDescent="0.25">
      <c r="I293" s="231"/>
    </row>
    <row r="294" spans="9:9" x14ac:dyDescent="0.25">
      <c r="I294" s="231"/>
    </row>
    <row r="295" spans="9:9" x14ac:dyDescent="0.25">
      <c r="I295" s="231"/>
    </row>
    <row r="296" spans="9:9" x14ac:dyDescent="0.25">
      <c r="I296" s="231"/>
    </row>
    <row r="297" spans="9:9" x14ac:dyDescent="0.25">
      <c r="I297" s="231"/>
    </row>
    <row r="298" spans="9:9" x14ac:dyDescent="0.25">
      <c r="I298" s="231"/>
    </row>
    <row r="299" spans="9:9" x14ac:dyDescent="0.25">
      <c r="I299" s="231"/>
    </row>
    <row r="300" spans="9:9" x14ac:dyDescent="0.25">
      <c r="I300" s="231"/>
    </row>
    <row r="301" spans="9:9" x14ac:dyDescent="0.25">
      <c r="I301" s="231"/>
    </row>
    <row r="302" spans="9:9" x14ac:dyDescent="0.25">
      <c r="I302" s="231"/>
    </row>
    <row r="303" spans="9:9" x14ac:dyDescent="0.25">
      <c r="I303" s="231"/>
    </row>
    <row r="304" spans="9:9" x14ac:dyDescent="0.25">
      <c r="I304" s="231"/>
    </row>
    <row r="305" spans="9:9" x14ac:dyDescent="0.25">
      <c r="I305" s="231"/>
    </row>
    <row r="306" spans="9:9" x14ac:dyDescent="0.25">
      <c r="I306" s="231"/>
    </row>
    <row r="307" spans="9:9" x14ac:dyDescent="0.25">
      <c r="I307" s="231"/>
    </row>
    <row r="308" spans="9:9" x14ac:dyDescent="0.25">
      <c r="I308" s="231"/>
    </row>
    <row r="309" spans="9:9" x14ac:dyDescent="0.25">
      <c r="I309" s="231"/>
    </row>
    <row r="310" spans="9:9" x14ac:dyDescent="0.25">
      <c r="I310" s="231"/>
    </row>
    <row r="311" spans="9:9" x14ac:dyDescent="0.25">
      <c r="I311" s="231"/>
    </row>
    <row r="312" spans="9:9" x14ac:dyDescent="0.25">
      <c r="I312" s="231"/>
    </row>
    <row r="313" spans="9:9" x14ac:dyDescent="0.25">
      <c r="I313" s="231"/>
    </row>
    <row r="314" spans="9:9" x14ac:dyDescent="0.25">
      <c r="I314" s="231"/>
    </row>
    <row r="315" spans="9:9" x14ac:dyDescent="0.25">
      <c r="I315" s="231"/>
    </row>
    <row r="316" spans="9:9" x14ac:dyDescent="0.25">
      <c r="I316" s="231"/>
    </row>
    <row r="317" spans="9:9" x14ac:dyDescent="0.25">
      <c r="I317" s="231"/>
    </row>
    <row r="318" spans="9:9" x14ac:dyDescent="0.25">
      <c r="I318" s="231"/>
    </row>
    <row r="319" spans="9:9" x14ac:dyDescent="0.25">
      <c r="I319" s="231"/>
    </row>
    <row r="320" spans="9:9" x14ac:dyDescent="0.25">
      <c r="I320" s="231"/>
    </row>
    <row r="321" spans="9:9" x14ac:dyDescent="0.25">
      <c r="I321" s="231"/>
    </row>
    <row r="322" spans="9:9" x14ac:dyDescent="0.25">
      <c r="I322" s="231"/>
    </row>
    <row r="323" spans="9:9" x14ac:dyDescent="0.25">
      <c r="I323" s="231"/>
    </row>
    <row r="324" spans="9:9" x14ac:dyDescent="0.25">
      <c r="I324" s="231"/>
    </row>
    <row r="325" spans="9:9" x14ac:dyDescent="0.25">
      <c r="I325" s="231"/>
    </row>
  </sheetData>
  <sheetProtection formatCells="0" formatColumns="0" formatRows="0" sort="0" pivotTables="0"/>
  <mergeCells count="1">
    <mergeCell ref="I1:K1"/>
  </mergeCells>
  <phoneticPr fontId="4" type="noConversion"/>
  <conditionalFormatting sqref="R6">
    <cfRule type="expression" dxfId="530" priority="14">
      <formula>OR($O6="Petrochemical",$O6="General Chemical")</formula>
    </cfRule>
  </conditionalFormatting>
  <conditionalFormatting sqref="P6">
    <cfRule type="expression" dxfId="529" priority="7">
      <formula>AND($A6&lt;&gt;"",$P6&lt;&gt;"")</formula>
    </cfRule>
    <cfRule type="expression" dxfId="528" priority="11">
      <formula>$A6&lt;&gt;""</formula>
    </cfRule>
  </conditionalFormatting>
  <conditionalFormatting sqref="Q6">
    <cfRule type="expression" dxfId="527" priority="6">
      <formula>AND($A6&lt;&gt;"",$Q6&lt;&gt;"")</formula>
    </cfRule>
    <cfRule type="expression" dxfId="526" priority="9">
      <formula>$A6&lt;&gt;""</formula>
    </cfRule>
  </conditionalFormatting>
  <conditionalFormatting sqref="P7:P137">
    <cfRule type="expression" dxfId="525" priority="3">
      <formula>AND($A7&lt;&gt;"",$P7&lt;&gt;"")</formula>
    </cfRule>
    <cfRule type="expression" dxfId="524" priority="5">
      <formula>$A7&lt;&gt;""</formula>
    </cfRule>
  </conditionalFormatting>
  <conditionalFormatting sqref="Q7:Q137">
    <cfRule type="expression" dxfId="523" priority="2">
      <formula>AND($A7&lt;&gt;"",$Q7&lt;&gt;"")</formula>
    </cfRule>
    <cfRule type="expression" dxfId="522" priority="4">
      <formula>$A7&lt;&gt;""</formula>
    </cfRule>
  </conditionalFormatting>
  <conditionalFormatting sqref="R7:R137">
    <cfRule type="expression" dxfId="521" priority="1">
      <formula>OR($O7="Petrochemical",$O7="General Chemical")</formula>
    </cfRule>
  </conditionalFormatting>
  <dataValidations xWindow="1270" yWindow="424" count="7">
    <dataValidation type="list" allowBlank="1" showInputMessage="1" showErrorMessage="1" sqref="T3:T137" xr:uid="{00000000-0002-0000-0200-000000000000}">
      <formula1>OpStatus</formula1>
    </dataValidation>
    <dataValidation allowBlank="1" showInputMessage="1" showErrorMessage="1" promptTitle="Definition of Contractor Hours" prompt="Includes embedded contractors, specialty contractors, and project hours (if not major construction); but does not include delivery drivers or large-scale projects that are typically fenced-off and not connected to the existing process." sqref="Q2:Q5" xr:uid="{00000000-0002-0000-0200-000001000000}"/>
    <dataValidation type="whole" errorStyle="warning" allowBlank="1" showErrorMessage="1" error="Please enter five digit zip code" sqref="J7:J137" xr:uid="{00000000-0002-0000-0200-000003000000}">
      <formula1>0</formula1>
      <formula2>99999</formula2>
    </dataValidation>
    <dataValidation type="list" allowBlank="1" showInputMessage="1" showErrorMessage="1" sqref="U3:U137" xr:uid="{00000000-0002-0000-0200-000006000000}">
      <formula1>NoEvents</formula1>
    </dataValidation>
    <dataValidation type="whole" errorStyle="warning" allowBlank="1" showInputMessage="1" showErrorMessage="1" error="Please verify capacity" promptTitle="Reporting Refining Capacity" prompt="This field is optional for U.S. Refineries as it will be populated using the EIA Refinery Capacity Report.  _x000a__x000a_Please continue to submit Refining Capacities for Non-U.S. Refineries." sqref="R6:R137" xr:uid="{DE3004C8-D3C3-44E5-8CE7-43A00C5BBDB4}">
      <formula1>0</formula1>
      <formula2>600000</formula2>
    </dataValidation>
    <dataValidation type="whole" operator="greaterThanOrEqual" showInputMessage="1" showErrorMessage="1" errorTitle="Employee Hours" error="Employee Hours must be entered as a whole number.  _x000a__x000a_If no employee hours were worked, please enter 0 and do not leave the cell blank." sqref="P6:P137" xr:uid="{F0F65E57-7A93-49A7-BD62-CF0A1D662EF8}">
      <formula1>0</formula1>
    </dataValidation>
    <dataValidation type="whole" operator="greaterThanOrEqual" allowBlank="1" showInputMessage="1" showErrorMessage="1" error="Contractor Hours must be entered as a whole number.  _x000a__x000a_If no contractor hours were worked, please enter 0 and do not leave the cell blank." promptTitle="Definition of Contractor Hours" prompt="Includes embedded contractors, specialty contractors, and project hours (if not major construction); but does not include delivery drivers or large-scale projects that are typically fenced-off and not connected to the existing process." sqref="Q6:Q137" xr:uid="{F2F8BEF7-706D-463B-BDFC-B1F2F43BCF14}">
      <formula1>0</formula1>
    </dataValidation>
  </dataValidations>
  <pageMargins left="0.75" right="0.75" top="1" bottom="1" header="0.5" footer="0.5"/>
  <pageSetup scale="53" fitToHeight="1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270" yWindow="424" count="1">
        <x14:dataValidation type="list" allowBlank="1" showInputMessage="1" showErrorMessage="1" promptTitle="Facility Type" prompt="Please select the facility type" xr:uid="{00000000-0002-0000-0200-000007000000}">
          <x14:formula1>
            <xm:f>Drop_downs!$A$2:$A$8</xm:f>
          </x14:formula1>
          <xm:sqref>O6:O137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1">
    <tabColor rgb="FFFFFF00"/>
    <pageSetUpPr fitToPage="1"/>
  </sheetPr>
  <dimension ref="A1:DM500"/>
  <sheetViews>
    <sheetView topLeftCell="B1" zoomScaleNormal="100" zoomScalePageLayoutView="70" workbookViewId="0">
      <pane ySplit="2" topLeftCell="A3" activePane="bottomLeft" state="frozen"/>
      <selection activeCell="B1" sqref="B1"/>
      <selection pane="bottomLeft" activeCell="B6" sqref="B6"/>
    </sheetView>
  </sheetViews>
  <sheetFormatPr defaultColWidth="9.109375" defaultRowHeight="13.2" x14ac:dyDescent="0.25"/>
  <cols>
    <col min="1" max="1" width="4.33203125" style="1" hidden="1" customWidth="1"/>
    <col min="2" max="2" width="31" style="83" customWidth="1"/>
    <col min="3" max="3" width="15.6640625" hidden="1" customWidth="1"/>
    <col min="4" max="4" width="16" hidden="1" customWidth="1"/>
    <col min="5" max="5" width="18.33203125" hidden="1" customWidth="1"/>
    <col min="6" max="6" width="32.5546875" hidden="1" customWidth="1"/>
    <col min="7" max="7" width="18.109375" hidden="1" customWidth="1"/>
    <col min="8" max="8" width="24" hidden="1" customWidth="1"/>
    <col min="9" max="9" width="20" hidden="1" customWidth="1"/>
    <col min="10" max="10" width="15.44140625" hidden="1" customWidth="1"/>
    <col min="11" max="11" width="15.6640625" hidden="1" customWidth="1"/>
    <col min="12" max="12" width="23.109375" hidden="1" customWidth="1"/>
    <col min="13" max="13" width="31.5546875" hidden="1" customWidth="1"/>
    <col min="14" max="14" width="27.44140625" hidden="1" customWidth="1"/>
    <col min="15" max="15" width="16.88671875" hidden="1" customWidth="1"/>
    <col min="16" max="16" width="27.109375" hidden="1" customWidth="1"/>
    <col min="17" max="17" width="17.109375" hidden="1" customWidth="1"/>
    <col min="18" max="18" width="26" hidden="1" customWidth="1"/>
    <col min="19" max="19" width="20.109375" hidden="1" customWidth="1"/>
    <col min="20" max="20" width="12.33203125" hidden="1" customWidth="1"/>
    <col min="21" max="21" width="26.109375" hidden="1" customWidth="1"/>
    <col min="22" max="23" width="12" customWidth="1"/>
    <col min="24" max="24" width="40.88671875" customWidth="1"/>
    <col min="25" max="25" width="31" customWidth="1"/>
    <col min="26" max="26" width="17.6640625" customWidth="1"/>
    <col min="27" max="32" width="15.44140625" customWidth="1"/>
    <col min="33" max="34" width="28.33203125" customWidth="1"/>
    <col min="35" max="37" width="15.44140625" customWidth="1"/>
    <col min="38" max="49" width="14.6640625" customWidth="1"/>
    <col min="50" max="50" width="9.33203125" customWidth="1"/>
    <col min="51" max="51" width="9.6640625" customWidth="1"/>
    <col min="52" max="52" width="11" customWidth="1"/>
    <col min="53" max="53" width="10.5546875" customWidth="1"/>
    <col min="54" max="54" width="9.33203125" customWidth="1"/>
    <col min="55" max="55" width="9.6640625" customWidth="1"/>
    <col min="56" max="56" width="12" customWidth="1"/>
    <col min="57" max="58" width="9.33203125" customWidth="1"/>
    <col min="59" max="59" width="15" customWidth="1"/>
    <col min="60" max="61" width="10.5546875" customWidth="1"/>
    <col min="62" max="62" width="11" customWidth="1"/>
    <col min="63" max="63" width="11.109375" customWidth="1"/>
    <col min="64" max="67" width="10.5546875" customWidth="1"/>
    <col min="68" max="81" width="10.6640625" customWidth="1"/>
    <col min="82" max="82" width="9.33203125" customWidth="1"/>
    <col min="83" max="83" width="9.88671875" customWidth="1"/>
    <col min="84" max="85" width="9.33203125" customWidth="1"/>
    <col min="86" max="86" width="15" customWidth="1"/>
    <col min="87" max="88" width="10.5546875" customWidth="1"/>
    <col min="89" max="89" width="11" customWidth="1"/>
    <col min="90" max="90" width="11.109375" customWidth="1"/>
    <col min="91" max="94" width="10.5546875" customWidth="1"/>
    <col min="95" max="110" width="10.6640625" customWidth="1"/>
    <col min="111" max="111" width="12.44140625" bestFit="1" customWidth="1"/>
    <col min="112" max="112" width="10.6640625" customWidth="1"/>
    <col min="113" max="113" width="9.109375" hidden="1" customWidth="1"/>
    <col min="114" max="114" width="17.44140625" customWidth="1"/>
    <col min="115" max="115" width="16.44140625" style="2" hidden="1" customWidth="1"/>
    <col min="116" max="116" width="3.88671875" hidden="1" customWidth="1"/>
    <col min="117" max="117" width="29.6640625" style="234" customWidth="1"/>
    <col min="118" max="118" width="24" style="234" customWidth="1"/>
    <col min="119" max="16384" width="9.109375" style="234"/>
  </cols>
  <sheetData>
    <row r="1" spans="1:117" s="233" customFormat="1" ht="35.4" thickBot="1" x14ac:dyDescent="0.35">
      <c r="A1" s="207"/>
      <c r="B1" s="349" t="s">
        <v>34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1"/>
      <c r="AL1" s="355" t="s">
        <v>524</v>
      </c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7"/>
      <c r="AX1" s="352" t="s">
        <v>63</v>
      </c>
      <c r="AY1" s="354"/>
      <c r="AZ1" s="354"/>
      <c r="BA1" s="354"/>
      <c r="BB1" s="354"/>
      <c r="BC1" s="353"/>
      <c r="BD1" s="208" t="s">
        <v>65</v>
      </c>
      <c r="BE1" s="352" t="s">
        <v>64</v>
      </c>
      <c r="BF1" s="353"/>
      <c r="BG1" s="352" t="s">
        <v>130</v>
      </c>
      <c r="BH1" s="354"/>
      <c r="BI1" s="354"/>
      <c r="BJ1" s="354"/>
      <c r="BK1" s="353"/>
      <c r="BL1" s="347" t="s">
        <v>127</v>
      </c>
      <c r="BM1" s="346"/>
      <c r="BN1" s="346"/>
      <c r="BO1" s="348"/>
      <c r="BP1" s="346" t="s">
        <v>137</v>
      </c>
      <c r="BQ1" s="346"/>
      <c r="BR1" s="346"/>
      <c r="BS1" s="346"/>
      <c r="BT1" s="346"/>
      <c r="BU1" s="346"/>
      <c r="BV1" s="346"/>
      <c r="BW1" s="346"/>
      <c r="BX1" s="346"/>
      <c r="BY1" s="346"/>
      <c r="BZ1" s="346"/>
      <c r="CA1" s="346"/>
      <c r="CB1" s="346"/>
      <c r="CC1" s="346"/>
      <c r="CD1" s="343" t="s">
        <v>66</v>
      </c>
      <c r="CE1" s="344"/>
      <c r="CF1" s="343" t="s">
        <v>67</v>
      </c>
      <c r="CG1" s="344"/>
      <c r="CH1" s="345" t="s">
        <v>131</v>
      </c>
      <c r="CI1" s="345"/>
      <c r="CJ1" s="345"/>
      <c r="CK1" s="345"/>
      <c r="CL1" s="345"/>
      <c r="CM1" s="347" t="s">
        <v>126</v>
      </c>
      <c r="CN1" s="346"/>
      <c r="CO1" s="346"/>
      <c r="CP1" s="348"/>
      <c r="CQ1" s="346" t="s">
        <v>136</v>
      </c>
      <c r="CR1" s="346"/>
      <c r="CS1" s="346"/>
      <c r="CT1" s="346"/>
      <c r="CU1" s="346"/>
      <c r="CV1" s="346"/>
      <c r="CW1" s="346"/>
      <c r="CX1" s="346"/>
      <c r="CY1" s="346"/>
      <c r="CZ1" s="346"/>
      <c r="DA1" s="346"/>
      <c r="DB1" s="346"/>
      <c r="DC1" s="346"/>
      <c r="DD1" s="346"/>
      <c r="DE1" s="346"/>
      <c r="DF1" s="346"/>
      <c r="DG1" s="209"/>
      <c r="DH1" s="210"/>
      <c r="DI1" s="211"/>
      <c r="DJ1" s="212" t="s">
        <v>368</v>
      </c>
      <c r="DK1" s="213"/>
      <c r="DL1" s="214"/>
    </row>
    <row r="2" spans="1:117" ht="83.25" customHeight="1" thickTop="1" thickBot="1" x14ac:dyDescent="0.3">
      <c r="A2" s="143" t="s">
        <v>57</v>
      </c>
      <c r="B2" s="165" t="s">
        <v>220</v>
      </c>
      <c r="C2" s="221" t="s">
        <v>33</v>
      </c>
      <c r="D2" s="221" t="s">
        <v>70</v>
      </c>
      <c r="E2" s="221" t="s">
        <v>44</v>
      </c>
      <c r="F2" s="221" t="s">
        <v>33</v>
      </c>
      <c r="G2" s="221" t="s">
        <v>41</v>
      </c>
      <c r="H2" s="221" t="s">
        <v>40</v>
      </c>
      <c r="I2" s="221" t="s">
        <v>43</v>
      </c>
      <c r="J2" s="221" t="s">
        <v>42</v>
      </c>
      <c r="K2" s="221" t="s">
        <v>1</v>
      </c>
      <c r="L2" s="221" t="s">
        <v>33</v>
      </c>
      <c r="M2" s="221" t="s">
        <v>33</v>
      </c>
      <c r="N2" s="221" t="s">
        <v>31</v>
      </c>
      <c r="O2" s="221" t="s">
        <v>45</v>
      </c>
      <c r="P2" s="221" t="s">
        <v>3</v>
      </c>
      <c r="Q2" s="221" t="s">
        <v>4</v>
      </c>
      <c r="R2" s="221" t="s">
        <v>46</v>
      </c>
      <c r="S2" s="221" t="s">
        <v>33</v>
      </c>
      <c r="T2" s="221" t="s">
        <v>39</v>
      </c>
      <c r="U2" s="221" t="s">
        <v>75</v>
      </c>
      <c r="V2" s="222" t="s">
        <v>576</v>
      </c>
      <c r="W2" s="167" t="s">
        <v>577</v>
      </c>
      <c r="X2" s="223" t="s">
        <v>197</v>
      </c>
      <c r="Y2" s="223" t="s">
        <v>161</v>
      </c>
      <c r="Z2" s="167" t="s">
        <v>158</v>
      </c>
      <c r="AA2" s="223" t="s">
        <v>595</v>
      </c>
      <c r="AB2" s="166" t="s">
        <v>159</v>
      </c>
      <c r="AC2" s="223" t="s">
        <v>596</v>
      </c>
      <c r="AD2" s="223" t="s">
        <v>597</v>
      </c>
      <c r="AE2" s="223" t="s">
        <v>598</v>
      </c>
      <c r="AF2" s="166" t="s">
        <v>234</v>
      </c>
      <c r="AG2" s="223" t="s">
        <v>593</v>
      </c>
      <c r="AH2" s="223" t="s">
        <v>594</v>
      </c>
      <c r="AI2" s="223" t="s">
        <v>599</v>
      </c>
      <c r="AJ2" s="166" t="s">
        <v>160</v>
      </c>
      <c r="AK2" s="224" t="s">
        <v>600</v>
      </c>
      <c r="AL2" s="243" t="s">
        <v>578</v>
      </c>
      <c r="AM2" s="244" t="s">
        <v>579</v>
      </c>
      <c r="AN2" s="245" t="s">
        <v>580</v>
      </c>
      <c r="AO2" s="246" t="s">
        <v>581</v>
      </c>
      <c r="AP2" s="247" t="s">
        <v>582</v>
      </c>
      <c r="AQ2" s="248" t="s">
        <v>583</v>
      </c>
      <c r="AR2" s="249" t="s">
        <v>584</v>
      </c>
      <c r="AS2" s="250" t="s">
        <v>585</v>
      </c>
      <c r="AT2" s="243" t="s">
        <v>586</v>
      </c>
      <c r="AU2" s="244" t="s">
        <v>587</v>
      </c>
      <c r="AV2" s="245" t="s">
        <v>588</v>
      </c>
      <c r="AW2" s="246" t="s">
        <v>589</v>
      </c>
      <c r="AX2" s="195" t="s">
        <v>185</v>
      </c>
      <c r="AY2" s="196" t="s">
        <v>186</v>
      </c>
      <c r="AZ2" s="196" t="s">
        <v>216</v>
      </c>
      <c r="BA2" s="196" t="s">
        <v>214</v>
      </c>
      <c r="BB2" s="196" t="s">
        <v>187</v>
      </c>
      <c r="BC2" s="197" t="s">
        <v>188</v>
      </c>
      <c r="BD2" s="198" t="s">
        <v>189</v>
      </c>
      <c r="BE2" s="195" t="s">
        <v>590</v>
      </c>
      <c r="BF2" s="197" t="s">
        <v>196</v>
      </c>
      <c r="BG2" s="195" t="s">
        <v>190</v>
      </c>
      <c r="BH2" s="196" t="s">
        <v>191</v>
      </c>
      <c r="BI2" s="196" t="s">
        <v>192</v>
      </c>
      <c r="BJ2" s="196" t="s">
        <v>215</v>
      </c>
      <c r="BK2" s="197" t="s">
        <v>193</v>
      </c>
      <c r="BL2" s="134" t="s">
        <v>135</v>
      </c>
      <c r="BM2" s="109" t="s">
        <v>178</v>
      </c>
      <c r="BN2" s="109" t="s">
        <v>179</v>
      </c>
      <c r="BO2" s="135" t="s">
        <v>180</v>
      </c>
      <c r="BP2" s="109" t="s">
        <v>143</v>
      </c>
      <c r="BQ2" s="109" t="s">
        <v>162</v>
      </c>
      <c r="BR2" s="109" t="s">
        <v>144</v>
      </c>
      <c r="BS2" s="109" t="s">
        <v>163</v>
      </c>
      <c r="BT2" s="109" t="s">
        <v>145</v>
      </c>
      <c r="BU2" s="109" t="s">
        <v>164</v>
      </c>
      <c r="BV2" s="109" t="s">
        <v>146</v>
      </c>
      <c r="BW2" s="109" t="s">
        <v>165</v>
      </c>
      <c r="BX2" s="109" t="s">
        <v>147</v>
      </c>
      <c r="BY2" s="109" t="s">
        <v>166</v>
      </c>
      <c r="BZ2" s="109" t="s">
        <v>148</v>
      </c>
      <c r="CA2" s="109" t="s">
        <v>167</v>
      </c>
      <c r="CB2" s="109" t="s">
        <v>149</v>
      </c>
      <c r="CC2" s="110" t="s">
        <v>168</v>
      </c>
      <c r="CD2" s="182" t="s">
        <v>138</v>
      </c>
      <c r="CE2" s="183" t="s">
        <v>217</v>
      </c>
      <c r="CF2" s="182" t="s">
        <v>198</v>
      </c>
      <c r="CG2" s="183" t="s">
        <v>199</v>
      </c>
      <c r="CH2" s="184" t="s">
        <v>139</v>
      </c>
      <c r="CI2" s="185" t="s">
        <v>140</v>
      </c>
      <c r="CJ2" s="185" t="s">
        <v>184</v>
      </c>
      <c r="CK2" s="185" t="s">
        <v>218</v>
      </c>
      <c r="CL2" s="186" t="s">
        <v>141</v>
      </c>
      <c r="CM2" s="134" t="s">
        <v>142</v>
      </c>
      <c r="CN2" s="109" t="s">
        <v>181</v>
      </c>
      <c r="CO2" s="109" t="s">
        <v>182</v>
      </c>
      <c r="CP2" s="135" t="s">
        <v>183</v>
      </c>
      <c r="CQ2" s="109" t="s">
        <v>150</v>
      </c>
      <c r="CR2" s="109" t="s">
        <v>169</v>
      </c>
      <c r="CS2" s="109" t="s">
        <v>151</v>
      </c>
      <c r="CT2" s="109" t="s">
        <v>170</v>
      </c>
      <c r="CU2" s="109" t="s">
        <v>152</v>
      </c>
      <c r="CV2" s="109" t="s">
        <v>171</v>
      </c>
      <c r="CW2" s="109" t="s">
        <v>153</v>
      </c>
      <c r="CX2" s="109" t="s">
        <v>172</v>
      </c>
      <c r="CY2" s="109" t="s">
        <v>154</v>
      </c>
      <c r="CZ2" s="109" t="s">
        <v>173</v>
      </c>
      <c r="DA2" s="109" t="s">
        <v>155</v>
      </c>
      <c r="DB2" s="109" t="s">
        <v>174</v>
      </c>
      <c r="DC2" s="109" t="s">
        <v>156</v>
      </c>
      <c r="DD2" s="110" t="s">
        <v>175</v>
      </c>
      <c r="DE2" s="108" t="s">
        <v>157</v>
      </c>
      <c r="DF2" s="110" t="s">
        <v>176</v>
      </c>
      <c r="DG2" s="140" t="s">
        <v>73</v>
      </c>
      <c r="DH2" s="132" t="s">
        <v>177</v>
      </c>
      <c r="DI2" s="111"/>
      <c r="DJ2" s="178" t="s">
        <v>366</v>
      </c>
      <c r="DK2" s="112"/>
    </row>
    <row r="3" spans="1:117" ht="48" x14ac:dyDescent="0.25">
      <c r="A3" s="144" t="s">
        <v>30</v>
      </c>
      <c r="B3" s="138" t="s">
        <v>29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 t="s">
        <v>9</v>
      </c>
      <c r="P3" s="95"/>
      <c r="Q3" s="95"/>
      <c r="R3" s="95"/>
      <c r="S3" s="95"/>
      <c r="T3" s="95"/>
      <c r="U3" s="95"/>
      <c r="V3" s="96">
        <v>44470</v>
      </c>
      <c r="W3" s="97">
        <v>0.78125</v>
      </c>
      <c r="X3" s="95" t="s">
        <v>231</v>
      </c>
      <c r="Y3" s="95" t="s">
        <v>523</v>
      </c>
      <c r="Z3" s="95" t="s">
        <v>12</v>
      </c>
      <c r="AA3" s="98" t="s">
        <v>129</v>
      </c>
      <c r="AB3" s="95" t="s">
        <v>13</v>
      </c>
      <c r="AC3" s="98" t="s">
        <v>129</v>
      </c>
      <c r="AD3" s="98" t="s">
        <v>121</v>
      </c>
      <c r="AE3" s="98" t="s">
        <v>129</v>
      </c>
      <c r="AF3" s="95" t="s">
        <v>14</v>
      </c>
      <c r="AG3" s="98" t="s">
        <v>224</v>
      </c>
      <c r="AH3" s="99" t="s">
        <v>230</v>
      </c>
      <c r="AI3" s="98" t="s">
        <v>129</v>
      </c>
      <c r="AJ3" s="95" t="s">
        <v>200</v>
      </c>
      <c r="AK3" s="139" t="s">
        <v>129</v>
      </c>
      <c r="AL3" s="266" t="s">
        <v>431</v>
      </c>
      <c r="AM3" s="267" t="s">
        <v>477</v>
      </c>
      <c r="AN3" s="267"/>
      <c r="AO3" s="268" t="s">
        <v>129</v>
      </c>
      <c r="AP3" s="272" t="s">
        <v>455</v>
      </c>
      <c r="AQ3" s="273" t="s">
        <v>473</v>
      </c>
      <c r="AR3" s="273"/>
      <c r="AS3" s="274" t="s">
        <v>129</v>
      </c>
      <c r="AT3" s="278" t="s">
        <v>433</v>
      </c>
      <c r="AU3" s="267" t="s">
        <v>510</v>
      </c>
      <c r="AV3" s="267"/>
      <c r="AW3" s="268" t="s">
        <v>129</v>
      </c>
      <c r="AX3" s="199">
        <v>2</v>
      </c>
      <c r="AY3" s="200">
        <v>0</v>
      </c>
      <c r="AZ3" s="200">
        <v>0</v>
      </c>
      <c r="BA3" s="200">
        <v>0</v>
      </c>
      <c r="BB3" s="200">
        <v>0</v>
      </c>
      <c r="BC3" s="201">
        <v>0</v>
      </c>
      <c r="BD3" s="202" t="s">
        <v>10</v>
      </c>
      <c r="BE3" s="199" t="s">
        <v>5</v>
      </c>
      <c r="BF3" s="201" t="s">
        <v>10</v>
      </c>
      <c r="BG3" s="199" t="s">
        <v>35</v>
      </c>
      <c r="BH3" s="200" t="s">
        <v>5</v>
      </c>
      <c r="BI3" s="200" t="s">
        <v>10</v>
      </c>
      <c r="BJ3" s="200" t="s">
        <v>10</v>
      </c>
      <c r="BK3" s="201" t="s">
        <v>10</v>
      </c>
      <c r="BL3" s="136" t="s">
        <v>10</v>
      </c>
      <c r="BM3" s="100" t="s">
        <v>10</v>
      </c>
      <c r="BN3" s="101" t="s">
        <v>10</v>
      </c>
      <c r="BO3" s="137" t="s">
        <v>10</v>
      </c>
      <c r="BP3" s="100" t="s">
        <v>10</v>
      </c>
      <c r="BQ3" s="98" t="s">
        <v>68</v>
      </c>
      <c r="BR3" s="98" t="s">
        <v>10</v>
      </c>
      <c r="BS3" s="98" t="s">
        <v>68</v>
      </c>
      <c r="BT3" s="98" t="s">
        <v>5</v>
      </c>
      <c r="BU3" s="98" t="s">
        <v>17</v>
      </c>
      <c r="BV3" s="98" t="s">
        <v>10</v>
      </c>
      <c r="BW3" s="98" t="s">
        <v>68</v>
      </c>
      <c r="BX3" s="98" t="s">
        <v>10</v>
      </c>
      <c r="BY3" s="98" t="s">
        <v>68</v>
      </c>
      <c r="BZ3" s="98" t="s">
        <v>10</v>
      </c>
      <c r="CA3" s="98" t="s">
        <v>68</v>
      </c>
      <c r="CB3" s="98" t="s">
        <v>10</v>
      </c>
      <c r="CC3" s="107" t="s">
        <v>68</v>
      </c>
      <c r="CD3" s="187">
        <v>1</v>
      </c>
      <c r="CE3" s="188">
        <v>1</v>
      </c>
      <c r="CF3" s="187" t="s">
        <v>10</v>
      </c>
      <c r="CG3" s="188" t="s">
        <v>10</v>
      </c>
      <c r="CH3" s="189" t="s">
        <v>10</v>
      </c>
      <c r="CI3" s="190" t="s">
        <v>10</v>
      </c>
      <c r="CJ3" s="190" t="s">
        <v>10</v>
      </c>
      <c r="CK3" s="190" t="s">
        <v>10</v>
      </c>
      <c r="CL3" s="191" t="s">
        <v>10</v>
      </c>
      <c r="CM3" s="136" t="s">
        <v>10</v>
      </c>
      <c r="CN3" s="100" t="s">
        <v>10</v>
      </c>
      <c r="CO3" s="100" t="s">
        <v>10</v>
      </c>
      <c r="CP3" s="137" t="s">
        <v>10</v>
      </c>
      <c r="CQ3" s="100" t="s">
        <v>10</v>
      </c>
      <c r="CR3" s="98" t="s">
        <v>68</v>
      </c>
      <c r="CS3" s="98" t="s">
        <v>10</v>
      </c>
      <c r="CT3" s="100" t="s">
        <v>68</v>
      </c>
      <c r="CU3" s="100" t="s">
        <v>10</v>
      </c>
      <c r="CV3" s="100" t="s">
        <v>68</v>
      </c>
      <c r="CW3" s="100" t="s">
        <v>10</v>
      </c>
      <c r="CX3" s="100" t="s">
        <v>68</v>
      </c>
      <c r="CY3" s="100" t="s">
        <v>10</v>
      </c>
      <c r="CZ3" s="100" t="s">
        <v>68</v>
      </c>
      <c r="DA3" s="100" t="s">
        <v>10</v>
      </c>
      <c r="DB3" s="100" t="s">
        <v>68</v>
      </c>
      <c r="DC3" s="100" t="s">
        <v>10</v>
      </c>
      <c r="DD3" s="100" t="s">
        <v>68</v>
      </c>
      <c r="DE3" s="103" t="s">
        <v>10</v>
      </c>
      <c r="DF3" s="130" t="s">
        <v>68</v>
      </c>
      <c r="DG3" s="141" t="s">
        <v>202</v>
      </c>
      <c r="DH3" s="129">
        <v>3</v>
      </c>
      <c r="DI3" s="102" t="s">
        <v>114</v>
      </c>
      <c r="DJ3" s="179" t="s">
        <v>5</v>
      </c>
      <c r="DK3" s="84"/>
      <c r="DL3">
        <f>SUM(COUNTA(AL3,AP3,AT3))</f>
        <v>3</v>
      </c>
      <c r="DM3" s="234" t="s">
        <v>233</v>
      </c>
    </row>
    <row r="4" spans="1:117" ht="60.6" thickBot="1" x14ac:dyDescent="0.3">
      <c r="A4" s="144"/>
      <c r="B4" s="152" t="s">
        <v>238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 t="s">
        <v>9</v>
      </c>
      <c r="P4" s="114"/>
      <c r="Q4" s="114"/>
      <c r="R4" s="114"/>
      <c r="S4" s="114"/>
      <c r="T4" s="114"/>
      <c r="U4" s="114"/>
      <c r="V4" s="115">
        <v>44299</v>
      </c>
      <c r="W4" s="116">
        <v>0.55625000000000002</v>
      </c>
      <c r="X4" s="114" t="s">
        <v>344</v>
      </c>
      <c r="Y4" s="114" t="s">
        <v>345</v>
      </c>
      <c r="Z4" s="114" t="s">
        <v>242</v>
      </c>
      <c r="AA4" s="117" t="s">
        <v>129</v>
      </c>
      <c r="AB4" s="114" t="s">
        <v>13</v>
      </c>
      <c r="AC4" s="117" t="s">
        <v>129</v>
      </c>
      <c r="AD4" s="117" t="s">
        <v>278</v>
      </c>
      <c r="AE4" s="117" t="s">
        <v>129</v>
      </c>
      <c r="AF4" s="114" t="s">
        <v>377</v>
      </c>
      <c r="AG4" s="117" t="s">
        <v>395</v>
      </c>
      <c r="AH4" s="118" t="s">
        <v>229</v>
      </c>
      <c r="AI4" s="117" t="s">
        <v>129</v>
      </c>
      <c r="AJ4" s="114" t="s">
        <v>128</v>
      </c>
      <c r="AK4" s="220" t="s">
        <v>346</v>
      </c>
      <c r="AL4" s="269" t="s">
        <v>458</v>
      </c>
      <c r="AM4" s="270" t="s">
        <v>470</v>
      </c>
      <c r="AN4" s="270"/>
      <c r="AO4" s="271" t="s">
        <v>129</v>
      </c>
      <c r="AP4" s="275" t="s">
        <v>430</v>
      </c>
      <c r="AQ4" s="276" t="s">
        <v>513</v>
      </c>
      <c r="AR4" s="276" t="s">
        <v>521</v>
      </c>
      <c r="AS4" s="277" t="s">
        <v>129</v>
      </c>
      <c r="AT4" s="279" t="s">
        <v>444</v>
      </c>
      <c r="AU4" s="270" t="s">
        <v>448</v>
      </c>
      <c r="AV4" s="270"/>
      <c r="AW4" s="271" t="s">
        <v>129</v>
      </c>
      <c r="AX4" s="203">
        <v>0</v>
      </c>
      <c r="AY4" s="204">
        <v>0</v>
      </c>
      <c r="AZ4" s="204">
        <v>0</v>
      </c>
      <c r="BA4" s="204">
        <v>0</v>
      </c>
      <c r="BB4" s="204">
        <v>0</v>
      </c>
      <c r="BC4" s="205">
        <v>0</v>
      </c>
      <c r="BD4" s="206" t="s">
        <v>10</v>
      </c>
      <c r="BE4" s="203" t="s">
        <v>10</v>
      </c>
      <c r="BF4" s="205" t="s">
        <v>10</v>
      </c>
      <c r="BG4" s="203" t="s">
        <v>10</v>
      </c>
      <c r="BH4" s="119"/>
      <c r="BI4" s="119"/>
      <c r="BJ4" s="119"/>
      <c r="BK4" s="153"/>
      <c r="BL4" s="154" t="s">
        <v>10</v>
      </c>
      <c r="BM4" s="103" t="s">
        <v>10</v>
      </c>
      <c r="BN4" s="120" t="s">
        <v>10</v>
      </c>
      <c r="BO4" s="155" t="s">
        <v>10</v>
      </c>
      <c r="BP4" s="103" t="s">
        <v>10</v>
      </c>
      <c r="BQ4" s="117" t="s">
        <v>68</v>
      </c>
      <c r="BR4" s="117" t="s">
        <v>10</v>
      </c>
      <c r="BS4" s="117" t="s">
        <v>68</v>
      </c>
      <c r="BT4" s="117" t="s">
        <v>10</v>
      </c>
      <c r="BU4" s="117" t="s">
        <v>68</v>
      </c>
      <c r="BV4" s="117" t="s">
        <v>10</v>
      </c>
      <c r="BW4" s="117" t="s">
        <v>68</v>
      </c>
      <c r="BX4" s="117" t="s">
        <v>10</v>
      </c>
      <c r="BY4" s="117" t="s">
        <v>68</v>
      </c>
      <c r="BZ4" s="117" t="s">
        <v>10</v>
      </c>
      <c r="CA4" s="117" t="s">
        <v>68</v>
      </c>
      <c r="CB4" s="117" t="s">
        <v>10</v>
      </c>
      <c r="CC4" s="130" t="s">
        <v>68</v>
      </c>
      <c r="CD4" s="192">
        <v>1</v>
      </c>
      <c r="CE4" s="193">
        <v>0</v>
      </c>
      <c r="CF4" s="192" t="s">
        <v>10</v>
      </c>
      <c r="CG4" s="193" t="s">
        <v>10</v>
      </c>
      <c r="CH4" s="194" t="s">
        <v>10</v>
      </c>
      <c r="CI4" s="119"/>
      <c r="CJ4" s="119"/>
      <c r="CK4" s="119"/>
      <c r="CL4" s="133"/>
      <c r="CM4" s="154" t="s">
        <v>10</v>
      </c>
      <c r="CN4" s="103" t="s">
        <v>10</v>
      </c>
      <c r="CO4" s="103" t="s">
        <v>10</v>
      </c>
      <c r="CP4" s="155" t="s">
        <v>10</v>
      </c>
      <c r="CQ4" s="103" t="s">
        <v>10</v>
      </c>
      <c r="CR4" s="103" t="s">
        <v>68</v>
      </c>
      <c r="CS4" s="103" t="s">
        <v>10</v>
      </c>
      <c r="CT4" s="117" t="s">
        <v>68</v>
      </c>
      <c r="CU4" s="103" t="s">
        <v>10</v>
      </c>
      <c r="CV4" s="103" t="s">
        <v>68</v>
      </c>
      <c r="CW4" s="103" t="s">
        <v>10</v>
      </c>
      <c r="CX4" s="103" t="s">
        <v>68</v>
      </c>
      <c r="CY4" s="103" t="s">
        <v>10</v>
      </c>
      <c r="CZ4" s="103" t="s">
        <v>68</v>
      </c>
      <c r="DA4" s="103" t="s">
        <v>10</v>
      </c>
      <c r="DB4" s="103" t="s">
        <v>68</v>
      </c>
      <c r="DC4" s="103" t="s">
        <v>10</v>
      </c>
      <c r="DD4" s="103" t="s">
        <v>68</v>
      </c>
      <c r="DE4" s="121" t="s">
        <v>10</v>
      </c>
      <c r="DF4" s="131" t="s">
        <v>68</v>
      </c>
      <c r="DG4" s="156" t="s">
        <v>112</v>
      </c>
      <c r="DH4" s="157"/>
      <c r="DI4" s="102"/>
      <c r="DJ4" s="180" t="s">
        <v>5</v>
      </c>
      <c r="DK4" s="84"/>
      <c r="DL4">
        <f>SUM(COUNTA(AL4,AP4,AT4))</f>
        <v>3</v>
      </c>
    </row>
    <row r="5" spans="1:117" ht="14.25" customHeight="1" thickTop="1" thickBot="1" x14ac:dyDescent="0.3">
      <c r="A5" s="145" t="s">
        <v>348</v>
      </c>
      <c r="B5" s="176" t="s">
        <v>369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225"/>
      <c r="AL5" s="259"/>
      <c r="AM5" s="259"/>
      <c r="AN5" s="260"/>
      <c r="AO5" s="261"/>
      <c r="AP5" s="259"/>
      <c r="AQ5" s="260"/>
      <c r="AR5" s="260"/>
      <c r="AS5" s="261"/>
      <c r="AT5" s="262"/>
      <c r="AU5" s="260"/>
      <c r="AV5" s="260"/>
      <c r="AW5" s="261"/>
      <c r="AX5" s="176"/>
      <c r="AY5" s="177"/>
      <c r="AZ5" s="177"/>
      <c r="BA5" s="177"/>
      <c r="BB5" s="177" t="s">
        <v>349</v>
      </c>
      <c r="BC5" s="177"/>
      <c r="BD5" s="177"/>
      <c r="BE5" s="177"/>
      <c r="BF5" s="177"/>
      <c r="BG5" s="177" t="s">
        <v>349</v>
      </c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 t="s">
        <v>350</v>
      </c>
      <c r="DA5" s="177"/>
      <c r="DB5" s="177"/>
      <c r="DC5" s="177"/>
      <c r="DD5" s="177"/>
      <c r="DE5" s="177"/>
      <c r="DF5" s="177"/>
      <c r="DG5" s="177"/>
      <c r="DH5" s="177"/>
      <c r="DI5" s="177"/>
      <c r="DJ5" s="219"/>
      <c r="DK5" s="36"/>
    </row>
    <row r="6" spans="1:117" ht="13.8" thickTop="1" x14ac:dyDescent="0.25">
      <c r="A6" s="146"/>
      <c r="B6" s="14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22"/>
      <c r="W6" s="123"/>
      <c r="X6" s="232"/>
      <c r="Y6" s="232"/>
      <c r="Z6" s="125"/>
      <c r="AA6" s="124"/>
      <c r="AB6" s="125"/>
      <c r="AC6" s="124"/>
      <c r="AD6" s="124"/>
      <c r="AE6" s="124"/>
      <c r="AF6" s="125"/>
      <c r="AG6" s="124"/>
      <c r="AH6" s="124"/>
      <c r="AI6" s="124"/>
      <c r="AJ6" s="125"/>
      <c r="AK6" s="126"/>
      <c r="AL6" s="124"/>
      <c r="AM6" s="124"/>
      <c r="AN6" s="124"/>
      <c r="AO6" s="124"/>
      <c r="AP6" s="264"/>
      <c r="AQ6" s="264"/>
      <c r="AR6" s="264"/>
      <c r="AS6" s="264"/>
      <c r="AT6" s="124"/>
      <c r="AU6" s="124"/>
      <c r="AV6" s="124"/>
      <c r="AW6" s="124"/>
      <c r="AX6" s="127"/>
      <c r="AY6" s="93"/>
      <c r="AZ6" s="93"/>
      <c r="BA6" s="93"/>
      <c r="BB6" s="93"/>
      <c r="BC6" s="150"/>
      <c r="BD6" s="160"/>
      <c r="BE6" s="151"/>
      <c r="BF6" s="150"/>
      <c r="BG6" s="151"/>
      <c r="BH6" s="93"/>
      <c r="BI6" s="93"/>
      <c r="BJ6" s="93"/>
      <c r="BK6" s="93"/>
      <c r="BL6" s="161"/>
      <c r="BM6" s="128"/>
      <c r="BN6" s="128"/>
      <c r="BO6" s="163"/>
      <c r="BP6" s="159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58"/>
      <c r="CD6" s="127"/>
      <c r="CE6" s="150"/>
      <c r="CF6" s="151"/>
      <c r="CG6" s="150"/>
      <c r="CH6" s="151"/>
      <c r="CI6" s="93"/>
      <c r="CJ6" s="93"/>
      <c r="CK6" s="93"/>
      <c r="CL6" s="150"/>
      <c r="CM6" s="159"/>
      <c r="CN6" s="113"/>
      <c r="CO6" s="113"/>
      <c r="CP6" s="126"/>
      <c r="CQ6" s="159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58"/>
      <c r="DG6" s="164" t="str">
        <f>IF(AX6&gt;0,"Tier 1",IF(AY6&gt;0,"Tier 1",IF(AZ6&gt;0,"Tier 1",IF(BA6&gt;0,"Tier 1",IF(BB6&gt;0,"Tier 1",IF(BC6&gt;0,"Tier 1",IF(BD6="yes","Tier 1",IF(BE6="yes","Tier 1",IF(BF6="yes","Tier 1",IF(BG6="via Downstream Destructive Device","Tier 1",IF(BG6="Directly to Atmosphere","Tier 1",IF(BH6="yes","Tier 1",IF(BI6="yes","Tier 1",IF(BJ6="yes","Tier 1",IF(BK6="yes","Tier 1",IF(BL6="Yes","Tier 1",IF(BM6="Yes","Tier 1",IF(BN6="Yes","Tier 1",IF(BO6="Yes","Tier 1",IF(BP6="Yes","Tier 1",IF(BR6="Yes","Tier 1",IF(BT6="Yes","Tier 1",IF(BV6="Yes","Tier 1",IF(BX6="Yes","Tier 1",IF(BZ6="Yes","Tier 1",IF(CB6="Yes","Tier 1",IF(CD6&gt;0,"Tier 2",IF(CE6&gt;0,"Tier 2",IF(CF6="yes","Tier 2",IF(CG6="yes","Tier 2",IF(CH6="via Downstream Destructive Device","Tier 2",IF(CH6="Directly to Atmosphere","Tier 2",IF(CI6="yes","Tier 2",IF(CJ6="yes","Tier 2",IF(CK6="yes","Tier 2",IF(CL6="yes","Tier 2",IF(CM6="Yes","Tier 2",IF(CN6="Yes","Tier 2",IF(CO6="Yes","Tier 2",IF(CP6="Yes","Tier 2",IF(CQ6="Yes","Tier 2",IF(CS6="Yes","Tier 2",IF(CU6="Yes","Tier 2",IF(CW6="Yes","Tier 2",IF(CY6="Yes","Tier 2",IF(DA6="Yes","Tier 2",IF(DC6="Yes","Tier 2",IF(DE6="Yes","Tier 2",""))))))))))))))))))))))))))))))))))))))))))))))))</f>
        <v/>
      </c>
      <c r="DH6" s="162"/>
      <c r="DI6" s="94" t="str">
        <f>IF(COUNTA(CD6:DF6)&gt;0,1,"")</f>
        <v/>
      </c>
      <c r="DJ6" s="181"/>
      <c r="DK6" s="37" t="e">
        <f>VLOOKUP(B6,Facility_Information!$B$6:$O$136,14,FALSE)</f>
        <v>#N/A</v>
      </c>
      <c r="DL6">
        <f t="shared" ref="DL6:DL69" si="0">SUM(COUNTA(AL6,AP6,AT6))</f>
        <v>0</v>
      </c>
    </row>
    <row r="7" spans="1:117" x14ac:dyDescent="0.25">
      <c r="A7" s="146"/>
      <c r="B7" s="142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22"/>
      <c r="W7" s="123"/>
      <c r="X7" s="232"/>
      <c r="Y7" s="232"/>
      <c r="Z7" s="125"/>
      <c r="AA7" s="124"/>
      <c r="AB7" s="125"/>
      <c r="AC7" s="124"/>
      <c r="AD7" s="124"/>
      <c r="AE7" s="124"/>
      <c r="AF7" s="125"/>
      <c r="AG7" s="124"/>
      <c r="AH7" s="124"/>
      <c r="AI7" s="124"/>
      <c r="AJ7" s="125"/>
      <c r="AK7" s="126"/>
      <c r="AL7" s="85"/>
      <c r="AM7" s="85"/>
      <c r="AN7" s="85"/>
      <c r="AO7" s="85"/>
      <c r="AP7" s="251"/>
      <c r="AQ7" s="251"/>
      <c r="AR7" s="251"/>
      <c r="AS7" s="251"/>
      <c r="AT7" s="85"/>
      <c r="AU7" s="85"/>
      <c r="AV7" s="85"/>
      <c r="AW7" s="85"/>
      <c r="AX7" s="127"/>
      <c r="AY7" s="93"/>
      <c r="AZ7" s="93"/>
      <c r="BA7" s="93"/>
      <c r="BB7" s="93"/>
      <c r="BC7" s="150"/>
      <c r="BD7" s="160"/>
      <c r="BE7" s="151"/>
      <c r="BF7" s="150"/>
      <c r="BG7" s="151"/>
      <c r="BH7" s="93"/>
      <c r="BI7" s="93"/>
      <c r="BJ7" s="93"/>
      <c r="BK7" s="93"/>
      <c r="BL7" s="161"/>
      <c r="BM7" s="128"/>
      <c r="BN7" s="128"/>
      <c r="BO7" s="163"/>
      <c r="BP7" s="159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58"/>
      <c r="CD7" s="127"/>
      <c r="CE7" s="150"/>
      <c r="CF7" s="151"/>
      <c r="CG7" s="150"/>
      <c r="CH7" s="151"/>
      <c r="CI7" s="93"/>
      <c r="CJ7" s="93"/>
      <c r="CK7" s="93"/>
      <c r="CL7" s="150"/>
      <c r="CM7" s="159"/>
      <c r="CN7" s="113"/>
      <c r="CO7" s="113"/>
      <c r="CP7" s="126"/>
      <c r="CQ7" s="159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58"/>
      <c r="DG7" s="164" t="str">
        <f t="shared" ref="DG7:DG70" si="1">IF(AX7&gt;0,"Tier 1",IF(AY7&gt;0,"Tier 1",IF(AZ7&gt;0,"Tier 1",IF(BA7&gt;0,"Tier 1",IF(BB7&gt;0,"Tier 1",IF(BC7&gt;0,"Tier 1",IF(BD7="yes","Tier 1",IF(BE7="yes","Tier 1",IF(BF7="yes","Tier 1",IF(BG7="via Downstream Destructive Device","Tier 1",IF(BG7="Directly to Atmosphere","Tier 1",IF(BH7="yes","Tier 1",IF(BI7="yes","Tier 1",IF(BJ7="yes","Tier 1",IF(BK7="yes","Tier 1",IF(BL7="Yes","Tier 1",IF(BM7="Yes","Tier 1",IF(BN7="Yes","Tier 1",IF(BO7="Yes","Tier 1",IF(BP7="Yes","Tier 1",IF(BR7="Yes","Tier 1",IF(BT7="Yes","Tier 1",IF(BV7="Yes","Tier 1",IF(BX7="Yes","Tier 1",IF(BZ7="Yes","Tier 1",IF(CB7="Yes","Tier 1",IF(CD7&gt;0,"Tier 2",IF(CE7&gt;0,"Tier 2",IF(CF7="yes","Tier 2",IF(CG7="yes","Tier 2",IF(CH7="via Downstream Destructive Device","Tier 2",IF(CH7="Directly to Atmosphere","Tier 2",IF(CI7="yes","Tier 2",IF(CJ7="yes","Tier 2",IF(CK7="yes","Tier 2",IF(CL7="yes","Tier 2",IF(CM7="Yes","Tier 2",IF(CN7="Yes","Tier 2",IF(CO7="Yes","Tier 2",IF(CP7="Yes","Tier 2",IF(CQ7="Yes","Tier 2",IF(CS7="Yes","Tier 2",IF(CU7="Yes","Tier 2",IF(CW7="Yes","Tier 2",IF(CY7="Yes","Tier 2",IF(DA7="Yes","Tier 2",IF(DC7="Yes","Tier 2",IF(DE7="Yes","Tier 2",""))))))))))))))))))))))))))))))))))))))))))))))))</f>
        <v/>
      </c>
      <c r="DH7" s="162"/>
      <c r="DI7" s="94" t="str">
        <f t="shared" ref="DI7:DI70" si="2">IF(COUNTA(CD7:DF7)&gt;0,1,"")</f>
        <v/>
      </c>
      <c r="DJ7" s="181"/>
      <c r="DK7" s="37" t="e">
        <f>VLOOKUP(B7,Facility_Information!$B$6:$O$136,14,FALSE)</f>
        <v>#N/A</v>
      </c>
      <c r="DL7">
        <f t="shared" si="0"/>
        <v>0</v>
      </c>
      <c r="DM7" s="234" t="str">
        <f t="shared" ref="DM7:DM69" si="3">IF(DL7&gt;3,"Check # of Causal Factors selected", "")</f>
        <v/>
      </c>
    </row>
    <row r="8" spans="1:117" x14ac:dyDescent="0.25">
      <c r="A8" s="146"/>
      <c r="B8" s="142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22"/>
      <c r="W8" s="123"/>
      <c r="X8" s="232"/>
      <c r="Y8" s="232"/>
      <c r="Z8" s="125"/>
      <c r="AA8" s="124"/>
      <c r="AB8" s="125"/>
      <c r="AC8" s="124"/>
      <c r="AD8" s="124"/>
      <c r="AE8" s="124"/>
      <c r="AF8" s="125"/>
      <c r="AG8" s="124"/>
      <c r="AH8" s="124"/>
      <c r="AI8" s="124"/>
      <c r="AJ8" s="125"/>
      <c r="AK8" s="126"/>
      <c r="AL8" s="85"/>
      <c r="AM8" s="85"/>
      <c r="AN8" s="85"/>
      <c r="AO8" s="85"/>
      <c r="AP8" s="251"/>
      <c r="AQ8" s="251"/>
      <c r="AR8" s="251"/>
      <c r="AS8" s="251"/>
      <c r="AT8" s="85"/>
      <c r="AU8" s="85"/>
      <c r="AV8" s="85"/>
      <c r="AW8" s="85"/>
      <c r="AX8" s="127"/>
      <c r="AY8" s="93"/>
      <c r="AZ8" s="93"/>
      <c r="BA8" s="93"/>
      <c r="BB8" s="93"/>
      <c r="BC8" s="150"/>
      <c r="BD8" s="160"/>
      <c r="BE8" s="151"/>
      <c r="BF8" s="150"/>
      <c r="BG8" s="151"/>
      <c r="BH8" s="93"/>
      <c r="BI8" s="93"/>
      <c r="BJ8" s="93"/>
      <c r="BK8" s="93"/>
      <c r="BL8" s="161"/>
      <c r="BM8" s="128"/>
      <c r="BN8" s="128"/>
      <c r="BO8" s="163"/>
      <c r="BP8" s="159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58"/>
      <c r="CD8" s="127"/>
      <c r="CE8" s="150"/>
      <c r="CF8" s="151"/>
      <c r="CG8" s="150"/>
      <c r="CH8" s="151"/>
      <c r="CI8" s="93"/>
      <c r="CJ8" s="93"/>
      <c r="CK8" s="93"/>
      <c r="CL8" s="150"/>
      <c r="CM8" s="159"/>
      <c r="CN8" s="113"/>
      <c r="CO8" s="113"/>
      <c r="CP8" s="126"/>
      <c r="CQ8" s="159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58"/>
      <c r="DG8" s="164" t="str">
        <f t="shared" si="1"/>
        <v/>
      </c>
      <c r="DH8" s="162"/>
      <c r="DI8" s="94" t="str">
        <f t="shared" si="2"/>
        <v/>
      </c>
      <c r="DJ8" s="181"/>
      <c r="DK8" s="37" t="e">
        <f>VLOOKUP(B8,Facility_Information!$B$6:$O$136,14,FALSE)</f>
        <v>#N/A</v>
      </c>
      <c r="DL8">
        <f t="shared" si="0"/>
        <v>0</v>
      </c>
      <c r="DM8" s="234" t="str">
        <f t="shared" si="3"/>
        <v/>
      </c>
    </row>
    <row r="9" spans="1:117" x14ac:dyDescent="0.25">
      <c r="A9" s="146"/>
      <c r="B9" s="14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22"/>
      <c r="W9" s="123"/>
      <c r="X9" s="232"/>
      <c r="Y9" s="232"/>
      <c r="Z9" s="125"/>
      <c r="AA9" s="124"/>
      <c r="AB9" s="125"/>
      <c r="AC9" s="124"/>
      <c r="AD9" s="124"/>
      <c r="AE9" s="124"/>
      <c r="AF9" s="125"/>
      <c r="AG9" s="124"/>
      <c r="AH9" s="124"/>
      <c r="AI9" s="124"/>
      <c r="AJ9" s="125"/>
      <c r="AK9" s="126"/>
      <c r="AL9" s="85"/>
      <c r="AM9" s="85"/>
      <c r="AN9" s="85"/>
      <c r="AO9" s="85"/>
      <c r="AP9" s="251"/>
      <c r="AQ9" s="251"/>
      <c r="AR9" s="251"/>
      <c r="AS9" s="251"/>
      <c r="AT9" s="85"/>
      <c r="AU9" s="85"/>
      <c r="AV9" s="85"/>
      <c r="AW9" s="85"/>
      <c r="AX9" s="127"/>
      <c r="AY9" s="93"/>
      <c r="AZ9" s="93"/>
      <c r="BA9" s="93"/>
      <c r="BB9" s="93"/>
      <c r="BC9" s="150"/>
      <c r="BD9" s="160"/>
      <c r="BE9" s="151"/>
      <c r="BF9" s="150"/>
      <c r="BG9" s="151"/>
      <c r="BH9" s="93"/>
      <c r="BI9" s="93"/>
      <c r="BJ9" s="93"/>
      <c r="BK9" s="93"/>
      <c r="BL9" s="161"/>
      <c r="BM9" s="128"/>
      <c r="BN9" s="128"/>
      <c r="BO9" s="163"/>
      <c r="BP9" s="159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58"/>
      <c r="CD9" s="127"/>
      <c r="CE9" s="150"/>
      <c r="CF9" s="151"/>
      <c r="CG9" s="150"/>
      <c r="CH9" s="151"/>
      <c r="CI9" s="93"/>
      <c r="CJ9" s="93"/>
      <c r="CK9" s="93"/>
      <c r="CL9" s="150"/>
      <c r="CM9" s="159"/>
      <c r="CN9" s="113"/>
      <c r="CO9" s="113"/>
      <c r="CP9" s="126"/>
      <c r="CQ9" s="159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58"/>
      <c r="DG9" s="164" t="str">
        <f t="shared" si="1"/>
        <v/>
      </c>
      <c r="DH9" s="162"/>
      <c r="DI9" s="94" t="str">
        <f t="shared" si="2"/>
        <v/>
      </c>
      <c r="DJ9" s="181"/>
      <c r="DK9" s="37" t="e">
        <f>VLOOKUP(B9,Facility_Information!$B$6:$O$136,14,FALSE)</f>
        <v>#N/A</v>
      </c>
      <c r="DL9">
        <f t="shared" si="0"/>
        <v>0</v>
      </c>
      <c r="DM9" s="234" t="str">
        <f t="shared" si="3"/>
        <v/>
      </c>
    </row>
    <row r="10" spans="1:117" x14ac:dyDescent="0.25">
      <c r="A10" s="146"/>
      <c r="B10" s="142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22"/>
      <c r="W10" s="123"/>
      <c r="X10" s="232"/>
      <c r="Y10" s="232"/>
      <c r="Z10" s="125"/>
      <c r="AA10" s="124"/>
      <c r="AB10" s="125"/>
      <c r="AC10" s="124"/>
      <c r="AD10" s="124"/>
      <c r="AE10" s="124"/>
      <c r="AF10" s="125"/>
      <c r="AG10" s="124"/>
      <c r="AH10" s="124"/>
      <c r="AI10" s="124"/>
      <c r="AJ10" s="125"/>
      <c r="AK10" s="126"/>
      <c r="AL10" s="85"/>
      <c r="AM10" s="85"/>
      <c r="AN10" s="85"/>
      <c r="AO10" s="85"/>
      <c r="AP10" s="251"/>
      <c r="AQ10" s="251"/>
      <c r="AR10" s="251"/>
      <c r="AS10" s="251"/>
      <c r="AT10" s="85"/>
      <c r="AU10" s="85"/>
      <c r="AV10" s="85"/>
      <c r="AW10" s="85"/>
      <c r="AX10" s="127"/>
      <c r="AY10" s="93"/>
      <c r="AZ10" s="93"/>
      <c r="BA10" s="93"/>
      <c r="BB10" s="93"/>
      <c r="BC10" s="150"/>
      <c r="BD10" s="160"/>
      <c r="BE10" s="151"/>
      <c r="BF10" s="150"/>
      <c r="BG10" s="151"/>
      <c r="BH10" s="93"/>
      <c r="BI10" s="93"/>
      <c r="BJ10" s="93"/>
      <c r="BK10" s="93"/>
      <c r="BL10" s="161"/>
      <c r="BM10" s="128"/>
      <c r="BN10" s="128"/>
      <c r="BO10" s="163"/>
      <c r="BP10" s="159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58"/>
      <c r="CD10" s="127"/>
      <c r="CE10" s="150"/>
      <c r="CF10" s="151"/>
      <c r="CG10" s="150"/>
      <c r="CH10" s="151"/>
      <c r="CI10" s="93"/>
      <c r="CJ10" s="93"/>
      <c r="CK10" s="93"/>
      <c r="CL10" s="150"/>
      <c r="CM10" s="159"/>
      <c r="CN10" s="113"/>
      <c r="CO10" s="113"/>
      <c r="CP10" s="126"/>
      <c r="CQ10" s="159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58"/>
      <c r="DG10" s="164" t="str">
        <f t="shared" si="1"/>
        <v/>
      </c>
      <c r="DH10" s="162"/>
      <c r="DI10" s="94" t="str">
        <f t="shared" si="2"/>
        <v/>
      </c>
      <c r="DJ10" s="181"/>
      <c r="DK10" s="37" t="e">
        <f>VLOOKUP(B10,Facility_Information!$B$6:$O$136,14,FALSE)</f>
        <v>#N/A</v>
      </c>
      <c r="DL10">
        <f t="shared" si="0"/>
        <v>0</v>
      </c>
      <c r="DM10" s="234" t="str">
        <f t="shared" si="3"/>
        <v/>
      </c>
    </row>
    <row r="11" spans="1:117" x14ac:dyDescent="0.25">
      <c r="A11" s="146"/>
      <c r="B11" s="142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22"/>
      <c r="W11" s="123"/>
      <c r="X11" s="232"/>
      <c r="Y11" s="232"/>
      <c r="Z11" s="125"/>
      <c r="AA11" s="124"/>
      <c r="AB11" s="125"/>
      <c r="AC11" s="124"/>
      <c r="AD11" s="124"/>
      <c r="AE11" s="124"/>
      <c r="AF11" s="125"/>
      <c r="AG11" s="124"/>
      <c r="AH11" s="124"/>
      <c r="AI11" s="124"/>
      <c r="AJ11" s="125"/>
      <c r="AK11" s="126"/>
      <c r="AL11" s="85"/>
      <c r="AM11" s="85"/>
      <c r="AN11" s="85"/>
      <c r="AO11" s="85"/>
      <c r="AP11" s="251"/>
      <c r="AQ11" s="251"/>
      <c r="AR11" s="251"/>
      <c r="AS11" s="251"/>
      <c r="AT11" s="85"/>
      <c r="AU11" s="85"/>
      <c r="AV11" s="85"/>
      <c r="AW11" s="85"/>
      <c r="AX11" s="127"/>
      <c r="AY11" s="93"/>
      <c r="AZ11" s="93"/>
      <c r="BA11" s="93"/>
      <c r="BB11" s="93"/>
      <c r="BC11" s="150"/>
      <c r="BD11" s="160"/>
      <c r="BE11" s="151"/>
      <c r="BF11" s="150"/>
      <c r="BG11" s="151"/>
      <c r="BH11" s="93"/>
      <c r="BI11" s="93"/>
      <c r="BJ11" s="93"/>
      <c r="BK11" s="93"/>
      <c r="BL11" s="161"/>
      <c r="BM11" s="128"/>
      <c r="BN11" s="128"/>
      <c r="BO11" s="163"/>
      <c r="BP11" s="159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58"/>
      <c r="CD11" s="127"/>
      <c r="CE11" s="150"/>
      <c r="CF11" s="151"/>
      <c r="CG11" s="150"/>
      <c r="CH11" s="151"/>
      <c r="CI11" s="93"/>
      <c r="CJ11" s="93"/>
      <c r="CK11" s="93"/>
      <c r="CL11" s="150"/>
      <c r="CM11" s="159"/>
      <c r="CN11" s="113"/>
      <c r="CO11" s="113"/>
      <c r="CP11" s="126"/>
      <c r="CQ11" s="159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58"/>
      <c r="DG11" s="164" t="str">
        <f t="shared" si="1"/>
        <v/>
      </c>
      <c r="DH11" s="162"/>
      <c r="DI11" s="94" t="str">
        <f t="shared" si="2"/>
        <v/>
      </c>
      <c r="DJ11" s="181"/>
      <c r="DK11" s="37" t="e">
        <f>VLOOKUP(B11,Facility_Information!$B$6:$O$136,14,FALSE)</f>
        <v>#N/A</v>
      </c>
      <c r="DL11">
        <f t="shared" si="0"/>
        <v>0</v>
      </c>
      <c r="DM11" s="234" t="str">
        <f t="shared" si="3"/>
        <v/>
      </c>
    </row>
    <row r="12" spans="1:117" x14ac:dyDescent="0.25">
      <c r="A12" s="146"/>
      <c r="B12" s="14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22"/>
      <c r="W12" s="123"/>
      <c r="X12" s="232"/>
      <c r="Y12" s="232"/>
      <c r="Z12" s="125"/>
      <c r="AA12" s="124"/>
      <c r="AB12" s="125"/>
      <c r="AC12" s="124"/>
      <c r="AD12" s="124"/>
      <c r="AE12" s="124"/>
      <c r="AF12" s="125"/>
      <c r="AG12" s="124"/>
      <c r="AH12" s="124"/>
      <c r="AI12" s="124"/>
      <c r="AJ12" s="125"/>
      <c r="AK12" s="126"/>
      <c r="AL12" s="85"/>
      <c r="AM12" s="85"/>
      <c r="AN12" s="85"/>
      <c r="AO12" s="85"/>
      <c r="AP12" s="251"/>
      <c r="AQ12" s="251"/>
      <c r="AR12" s="251"/>
      <c r="AS12" s="251"/>
      <c r="AT12" s="85"/>
      <c r="AU12" s="85"/>
      <c r="AV12" s="85"/>
      <c r="AW12" s="85"/>
      <c r="AX12" s="127"/>
      <c r="AY12" s="93"/>
      <c r="AZ12" s="93"/>
      <c r="BA12" s="93"/>
      <c r="BB12" s="93"/>
      <c r="BC12" s="150"/>
      <c r="BD12" s="160"/>
      <c r="BE12" s="151"/>
      <c r="BF12" s="150"/>
      <c r="BG12" s="151"/>
      <c r="BH12" s="93"/>
      <c r="BI12" s="93"/>
      <c r="BJ12" s="93"/>
      <c r="BK12" s="93"/>
      <c r="BL12" s="161"/>
      <c r="BM12" s="128"/>
      <c r="BN12" s="128"/>
      <c r="BO12" s="163"/>
      <c r="BP12" s="159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58"/>
      <c r="CD12" s="127"/>
      <c r="CE12" s="150"/>
      <c r="CF12" s="151"/>
      <c r="CG12" s="150"/>
      <c r="CH12" s="151"/>
      <c r="CI12" s="93"/>
      <c r="CJ12" s="93"/>
      <c r="CK12" s="93"/>
      <c r="CL12" s="150"/>
      <c r="CM12" s="159"/>
      <c r="CN12" s="113"/>
      <c r="CO12" s="113"/>
      <c r="CP12" s="126"/>
      <c r="CQ12" s="159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58"/>
      <c r="DG12" s="164" t="str">
        <f t="shared" si="1"/>
        <v/>
      </c>
      <c r="DH12" s="162"/>
      <c r="DI12" s="94" t="str">
        <f t="shared" si="2"/>
        <v/>
      </c>
      <c r="DJ12" s="181"/>
      <c r="DK12" s="37" t="e">
        <f>VLOOKUP(B12,Facility_Information!$B$6:$O$136,14,FALSE)</f>
        <v>#N/A</v>
      </c>
      <c r="DL12">
        <f t="shared" si="0"/>
        <v>0</v>
      </c>
      <c r="DM12" s="234" t="str">
        <f t="shared" si="3"/>
        <v/>
      </c>
    </row>
    <row r="13" spans="1:117" x14ac:dyDescent="0.25">
      <c r="A13" s="146"/>
      <c r="B13" s="14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22"/>
      <c r="W13" s="123"/>
      <c r="X13" s="232"/>
      <c r="Y13" s="232"/>
      <c r="Z13" s="125"/>
      <c r="AA13" s="124"/>
      <c r="AB13" s="125"/>
      <c r="AC13" s="124"/>
      <c r="AD13" s="124"/>
      <c r="AE13" s="124"/>
      <c r="AF13" s="125"/>
      <c r="AG13" s="124"/>
      <c r="AH13" s="124"/>
      <c r="AI13" s="124"/>
      <c r="AJ13" s="125"/>
      <c r="AK13" s="126"/>
      <c r="AL13" s="85"/>
      <c r="AM13" s="85"/>
      <c r="AN13" s="85"/>
      <c r="AO13" s="85"/>
      <c r="AP13" s="251"/>
      <c r="AQ13" s="251"/>
      <c r="AR13" s="251"/>
      <c r="AS13" s="251"/>
      <c r="AT13" s="85"/>
      <c r="AU13" s="85"/>
      <c r="AV13" s="85"/>
      <c r="AW13" s="85"/>
      <c r="AX13" s="127"/>
      <c r="AY13" s="93"/>
      <c r="AZ13" s="93"/>
      <c r="BA13" s="93"/>
      <c r="BB13" s="93"/>
      <c r="BC13" s="150"/>
      <c r="BD13" s="160"/>
      <c r="BE13" s="151"/>
      <c r="BF13" s="150"/>
      <c r="BG13" s="151"/>
      <c r="BH13" s="93"/>
      <c r="BI13" s="93"/>
      <c r="BJ13" s="93"/>
      <c r="BK13" s="93"/>
      <c r="BL13" s="161"/>
      <c r="BM13" s="128"/>
      <c r="BN13" s="128"/>
      <c r="BO13" s="163"/>
      <c r="BP13" s="159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58"/>
      <c r="CD13" s="127"/>
      <c r="CE13" s="150"/>
      <c r="CF13" s="151"/>
      <c r="CG13" s="150"/>
      <c r="CH13" s="151"/>
      <c r="CI13" s="93"/>
      <c r="CJ13" s="93"/>
      <c r="CK13" s="93"/>
      <c r="CL13" s="150"/>
      <c r="CM13" s="159"/>
      <c r="CN13" s="113"/>
      <c r="CO13" s="113"/>
      <c r="CP13" s="126"/>
      <c r="CQ13" s="159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58"/>
      <c r="DG13" s="164" t="str">
        <f t="shared" si="1"/>
        <v/>
      </c>
      <c r="DH13" s="162"/>
      <c r="DI13" s="94" t="str">
        <f t="shared" si="2"/>
        <v/>
      </c>
      <c r="DJ13" s="181"/>
      <c r="DK13" s="37" t="e">
        <f>VLOOKUP(B13,Facility_Information!$B$6:$O$136,14,FALSE)</f>
        <v>#N/A</v>
      </c>
      <c r="DL13">
        <f t="shared" si="0"/>
        <v>0</v>
      </c>
      <c r="DM13" s="234" t="str">
        <f t="shared" si="3"/>
        <v/>
      </c>
    </row>
    <row r="14" spans="1:117" x14ac:dyDescent="0.25">
      <c r="A14" s="146"/>
      <c r="B14" s="14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22"/>
      <c r="W14" s="123"/>
      <c r="X14" s="232"/>
      <c r="Y14" s="232"/>
      <c r="Z14" s="125"/>
      <c r="AA14" s="124"/>
      <c r="AB14" s="125"/>
      <c r="AC14" s="124"/>
      <c r="AD14" s="124"/>
      <c r="AE14" s="124"/>
      <c r="AF14" s="125"/>
      <c r="AG14" s="124"/>
      <c r="AH14" s="124"/>
      <c r="AI14" s="124"/>
      <c r="AJ14" s="125"/>
      <c r="AK14" s="126"/>
      <c r="AL14" s="85"/>
      <c r="AM14" s="85"/>
      <c r="AN14" s="85"/>
      <c r="AO14" s="85"/>
      <c r="AP14" s="251"/>
      <c r="AQ14" s="251"/>
      <c r="AR14" s="251"/>
      <c r="AS14" s="251"/>
      <c r="AT14" s="85"/>
      <c r="AU14" s="85"/>
      <c r="AV14" s="85"/>
      <c r="AW14" s="85"/>
      <c r="AX14" s="127"/>
      <c r="AY14" s="93"/>
      <c r="AZ14" s="93"/>
      <c r="BA14" s="93"/>
      <c r="BB14" s="93"/>
      <c r="BC14" s="150"/>
      <c r="BD14" s="160"/>
      <c r="BE14" s="151"/>
      <c r="BF14" s="150"/>
      <c r="BG14" s="151"/>
      <c r="BH14" s="93"/>
      <c r="BI14" s="93"/>
      <c r="BJ14" s="93"/>
      <c r="BK14" s="93"/>
      <c r="BL14" s="161"/>
      <c r="BM14" s="128"/>
      <c r="BN14" s="128"/>
      <c r="BO14" s="163"/>
      <c r="BP14" s="159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58"/>
      <c r="CD14" s="127"/>
      <c r="CE14" s="150"/>
      <c r="CF14" s="151"/>
      <c r="CG14" s="150"/>
      <c r="CH14" s="151"/>
      <c r="CI14" s="93"/>
      <c r="CJ14" s="93"/>
      <c r="CK14" s="93"/>
      <c r="CL14" s="150"/>
      <c r="CM14" s="159"/>
      <c r="CN14" s="113"/>
      <c r="CO14" s="113"/>
      <c r="CP14" s="126"/>
      <c r="CQ14" s="159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58"/>
      <c r="DG14" s="164" t="str">
        <f t="shared" si="1"/>
        <v/>
      </c>
      <c r="DH14" s="162"/>
      <c r="DI14" s="94" t="str">
        <f t="shared" si="2"/>
        <v/>
      </c>
      <c r="DJ14" s="181"/>
      <c r="DK14" s="37" t="e">
        <f>VLOOKUP(B14,Facility_Information!$B$6:$O$136,14,FALSE)</f>
        <v>#N/A</v>
      </c>
      <c r="DL14">
        <f t="shared" si="0"/>
        <v>0</v>
      </c>
      <c r="DM14" s="234" t="str">
        <f t="shared" si="3"/>
        <v/>
      </c>
    </row>
    <row r="15" spans="1:117" x14ac:dyDescent="0.25">
      <c r="A15" s="146"/>
      <c r="B15" s="14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22"/>
      <c r="W15" s="123"/>
      <c r="X15" s="232"/>
      <c r="Y15" s="232"/>
      <c r="Z15" s="125"/>
      <c r="AA15" s="124"/>
      <c r="AB15" s="125"/>
      <c r="AC15" s="124"/>
      <c r="AD15" s="124"/>
      <c r="AE15" s="124"/>
      <c r="AF15" s="125"/>
      <c r="AG15" s="124"/>
      <c r="AH15" s="124"/>
      <c r="AI15" s="124"/>
      <c r="AJ15" s="125"/>
      <c r="AK15" s="126"/>
      <c r="AL15" s="85"/>
      <c r="AM15" s="85"/>
      <c r="AN15" s="85"/>
      <c r="AO15" s="85"/>
      <c r="AP15" s="251"/>
      <c r="AQ15" s="251"/>
      <c r="AR15" s="251"/>
      <c r="AS15" s="251"/>
      <c r="AT15" s="85"/>
      <c r="AU15" s="85"/>
      <c r="AV15" s="85"/>
      <c r="AW15" s="85"/>
      <c r="AX15" s="127"/>
      <c r="AY15" s="93"/>
      <c r="AZ15" s="93"/>
      <c r="BA15" s="93"/>
      <c r="BB15" s="93"/>
      <c r="BC15" s="150"/>
      <c r="BD15" s="160"/>
      <c r="BE15" s="151"/>
      <c r="BF15" s="150"/>
      <c r="BG15" s="151"/>
      <c r="BH15" s="93"/>
      <c r="BI15" s="93"/>
      <c r="BJ15" s="93"/>
      <c r="BK15" s="93"/>
      <c r="BL15" s="161"/>
      <c r="BM15" s="128"/>
      <c r="BN15" s="128"/>
      <c r="BO15" s="163"/>
      <c r="BP15" s="159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58"/>
      <c r="CD15" s="127"/>
      <c r="CE15" s="150"/>
      <c r="CF15" s="151"/>
      <c r="CG15" s="150"/>
      <c r="CH15" s="151"/>
      <c r="CI15" s="93"/>
      <c r="CJ15" s="93"/>
      <c r="CK15" s="93"/>
      <c r="CL15" s="150"/>
      <c r="CM15" s="159"/>
      <c r="CN15" s="113"/>
      <c r="CO15" s="113"/>
      <c r="CP15" s="126"/>
      <c r="CQ15" s="159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58"/>
      <c r="DG15" s="164" t="str">
        <f t="shared" si="1"/>
        <v/>
      </c>
      <c r="DH15" s="162"/>
      <c r="DI15" s="94" t="str">
        <f t="shared" si="2"/>
        <v/>
      </c>
      <c r="DJ15" s="181"/>
      <c r="DK15" s="37" t="e">
        <f>VLOOKUP(B15,Facility_Information!$B$6:$O$136,14,FALSE)</f>
        <v>#N/A</v>
      </c>
      <c r="DL15">
        <f t="shared" si="0"/>
        <v>0</v>
      </c>
      <c r="DM15" s="234" t="str">
        <f t="shared" si="3"/>
        <v/>
      </c>
    </row>
    <row r="16" spans="1:117" x14ac:dyDescent="0.25">
      <c r="A16" s="146"/>
      <c r="B16" s="14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22"/>
      <c r="W16" s="123"/>
      <c r="X16" s="232"/>
      <c r="Y16" s="232"/>
      <c r="Z16" s="125"/>
      <c r="AA16" s="124"/>
      <c r="AB16" s="125"/>
      <c r="AC16" s="124"/>
      <c r="AD16" s="124"/>
      <c r="AE16" s="124"/>
      <c r="AF16" s="125"/>
      <c r="AG16" s="124"/>
      <c r="AH16" s="124"/>
      <c r="AI16" s="124"/>
      <c r="AJ16" s="125"/>
      <c r="AK16" s="126"/>
      <c r="AL16" s="85"/>
      <c r="AM16" s="85"/>
      <c r="AN16" s="85"/>
      <c r="AO16" s="85"/>
      <c r="AP16" s="251"/>
      <c r="AQ16" s="251"/>
      <c r="AR16" s="251"/>
      <c r="AS16" s="251"/>
      <c r="AT16" s="85"/>
      <c r="AU16" s="85"/>
      <c r="AV16" s="85"/>
      <c r="AW16" s="85"/>
      <c r="AX16" s="127"/>
      <c r="AY16" s="93"/>
      <c r="AZ16" s="93"/>
      <c r="BA16" s="93"/>
      <c r="BB16" s="93"/>
      <c r="BC16" s="150"/>
      <c r="BD16" s="160"/>
      <c r="BE16" s="151"/>
      <c r="BF16" s="150"/>
      <c r="BG16" s="151"/>
      <c r="BH16" s="93"/>
      <c r="BI16" s="93"/>
      <c r="BJ16" s="93"/>
      <c r="BK16" s="93"/>
      <c r="BL16" s="161"/>
      <c r="BM16" s="128"/>
      <c r="BN16" s="128"/>
      <c r="BO16" s="163"/>
      <c r="BP16" s="159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58"/>
      <c r="CD16" s="127"/>
      <c r="CE16" s="150"/>
      <c r="CF16" s="151"/>
      <c r="CG16" s="150"/>
      <c r="CH16" s="151"/>
      <c r="CI16" s="93"/>
      <c r="CJ16" s="93"/>
      <c r="CK16" s="93"/>
      <c r="CL16" s="150"/>
      <c r="CM16" s="159"/>
      <c r="CN16" s="113"/>
      <c r="CO16" s="113"/>
      <c r="CP16" s="126"/>
      <c r="CQ16" s="159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58"/>
      <c r="DG16" s="164" t="str">
        <f t="shared" si="1"/>
        <v/>
      </c>
      <c r="DH16" s="162"/>
      <c r="DI16" s="94" t="str">
        <f t="shared" si="2"/>
        <v/>
      </c>
      <c r="DJ16" s="181"/>
      <c r="DK16" s="37" t="e">
        <f>VLOOKUP(B16,Facility_Information!$B$6:$O$136,14,FALSE)</f>
        <v>#N/A</v>
      </c>
      <c r="DL16">
        <f t="shared" si="0"/>
        <v>0</v>
      </c>
      <c r="DM16" s="234" t="str">
        <f t="shared" si="3"/>
        <v/>
      </c>
    </row>
    <row r="17" spans="1:117" x14ac:dyDescent="0.25">
      <c r="A17" s="146"/>
      <c r="B17" s="14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22"/>
      <c r="W17" s="123"/>
      <c r="X17" s="232"/>
      <c r="Y17" s="232"/>
      <c r="Z17" s="125"/>
      <c r="AA17" s="124"/>
      <c r="AB17" s="125"/>
      <c r="AC17" s="124"/>
      <c r="AD17" s="124"/>
      <c r="AE17" s="124"/>
      <c r="AF17" s="125"/>
      <c r="AG17" s="124"/>
      <c r="AH17" s="124"/>
      <c r="AI17" s="124"/>
      <c r="AJ17" s="125"/>
      <c r="AK17" s="126"/>
      <c r="AL17" s="85"/>
      <c r="AM17" s="85"/>
      <c r="AN17" s="85"/>
      <c r="AO17" s="85"/>
      <c r="AP17" s="251"/>
      <c r="AQ17" s="251"/>
      <c r="AR17" s="251"/>
      <c r="AS17" s="251"/>
      <c r="AT17" s="85"/>
      <c r="AU17" s="85"/>
      <c r="AV17" s="85"/>
      <c r="AW17" s="85"/>
      <c r="AX17" s="127"/>
      <c r="AY17" s="93"/>
      <c r="AZ17" s="93"/>
      <c r="BA17" s="93"/>
      <c r="BB17" s="93"/>
      <c r="BC17" s="150"/>
      <c r="BD17" s="160"/>
      <c r="BE17" s="151"/>
      <c r="BF17" s="150"/>
      <c r="BG17" s="151"/>
      <c r="BH17" s="93"/>
      <c r="BI17" s="93"/>
      <c r="BJ17" s="93"/>
      <c r="BK17" s="93"/>
      <c r="BL17" s="161"/>
      <c r="BM17" s="128"/>
      <c r="BN17" s="128"/>
      <c r="BO17" s="163"/>
      <c r="BP17" s="159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58"/>
      <c r="CD17" s="127"/>
      <c r="CE17" s="150"/>
      <c r="CF17" s="151"/>
      <c r="CG17" s="150"/>
      <c r="CH17" s="151"/>
      <c r="CI17" s="93"/>
      <c r="CJ17" s="93"/>
      <c r="CK17" s="93"/>
      <c r="CL17" s="150"/>
      <c r="CM17" s="159"/>
      <c r="CN17" s="113"/>
      <c r="CO17" s="113"/>
      <c r="CP17" s="126"/>
      <c r="CQ17" s="159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58"/>
      <c r="DG17" s="164" t="str">
        <f t="shared" si="1"/>
        <v/>
      </c>
      <c r="DH17" s="162"/>
      <c r="DI17" s="94" t="str">
        <f t="shared" si="2"/>
        <v/>
      </c>
      <c r="DJ17" s="181"/>
      <c r="DK17" s="37" t="e">
        <f>VLOOKUP(B17,Facility_Information!$B$6:$O$136,14,FALSE)</f>
        <v>#N/A</v>
      </c>
      <c r="DL17">
        <f t="shared" si="0"/>
        <v>0</v>
      </c>
      <c r="DM17" s="234" t="str">
        <f t="shared" si="3"/>
        <v/>
      </c>
    </row>
    <row r="18" spans="1:117" x14ac:dyDescent="0.25">
      <c r="A18" s="146"/>
      <c r="B18" s="14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22"/>
      <c r="W18" s="123"/>
      <c r="X18" s="232"/>
      <c r="Y18" s="232"/>
      <c r="Z18" s="125"/>
      <c r="AA18" s="124"/>
      <c r="AB18" s="125"/>
      <c r="AC18" s="124"/>
      <c r="AD18" s="124"/>
      <c r="AE18" s="124"/>
      <c r="AF18" s="125"/>
      <c r="AG18" s="124"/>
      <c r="AH18" s="124"/>
      <c r="AI18" s="124"/>
      <c r="AJ18" s="125"/>
      <c r="AK18" s="126"/>
      <c r="AL18" s="85"/>
      <c r="AM18" s="85"/>
      <c r="AN18" s="85"/>
      <c r="AO18" s="85"/>
      <c r="AP18" s="251"/>
      <c r="AQ18" s="251"/>
      <c r="AR18" s="251"/>
      <c r="AS18" s="251"/>
      <c r="AT18" s="85"/>
      <c r="AU18" s="85"/>
      <c r="AV18" s="85"/>
      <c r="AW18" s="85"/>
      <c r="AX18" s="127"/>
      <c r="AY18" s="93"/>
      <c r="AZ18" s="93"/>
      <c r="BA18" s="93"/>
      <c r="BB18" s="93"/>
      <c r="BC18" s="150"/>
      <c r="BD18" s="160"/>
      <c r="BE18" s="151"/>
      <c r="BF18" s="150"/>
      <c r="BG18" s="151"/>
      <c r="BH18" s="93"/>
      <c r="BI18" s="93"/>
      <c r="BJ18" s="93"/>
      <c r="BK18" s="93"/>
      <c r="BL18" s="161"/>
      <c r="BM18" s="128"/>
      <c r="BN18" s="128"/>
      <c r="BO18" s="163"/>
      <c r="BP18" s="159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58"/>
      <c r="CD18" s="127"/>
      <c r="CE18" s="150"/>
      <c r="CF18" s="151"/>
      <c r="CG18" s="150"/>
      <c r="CH18" s="151"/>
      <c r="CI18" s="93"/>
      <c r="CJ18" s="93"/>
      <c r="CK18" s="93"/>
      <c r="CL18" s="150"/>
      <c r="CM18" s="159"/>
      <c r="CN18" s="113"/>
      <c r="CO18" s="113"/>
      <c r="CP18" s="126"/>
      <c r="CQ18" s="159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58"/>
      <c r="DG18" s="164" t="str">
        <f t="shared" si="1"/>
        <v/>
      </c>
      <c r="DH18" s="162"/>
      <c r="DI18" s="94" t="str">
        <f t="shared" si="2"/>
        <v/>
      </c>
      <c r="DJ18" s="181"/>
      <c r="DK18" s="37" t="e">
        <f>VLOOKUP(B18,Facility_Information!$B$6:$O$136,14,FALSE)</f>
        <v>#N/A</v>
      </c>
      <c r="DL18">
        <f t="shared" si="0"/>
        <v>0</v>
      </c>
      <c r="DM18" s="234" t="str">
        <f t="shared" si="3"/>
        <v/>
      </c>
    </row>
    <row r="19" spans="1:117" x14ac:dyDescent="0.25">
      <c r="A19" s="146"/>
      <c r="B19" s="14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22"/>
      <c r="W19" s="123"/>
      <c r="X19" s="232"/>
      <c r="Y19" s="232"/>
      <c r="Z19" s="125"/>
      <c r="AA19" s="124"/>
      <c r="AB19" s="125"/>
      <c r="AC19" s="124"/>
      <c r="AD19" s="124"/>
      <c r="AE19" s="124"/>
      <c r="AF19" s="125"/>
      <c r="AG19" s="124"/>
      <c r="AH19" s="124"/>
      <c r="AI19" s="124"/>
      <c r="AJ19" s="125"/>
      <c r="AK19" s="126"/>
      <c r="AL19" s="85"/>
      <c r="AM19" s="85"/>
      <c r="AN19" s="85"/>
      <c r="AO19" s="85"/>
      <c r="AP19" s="251"/>
      <c r="AQ19" s="251"/>
      <c r="AR19" s="251"/>
      <c r="AS19" s="251"/>
      <c r="AT19" s="85"/>
      <c r="AU19" s="85"/>
      <c r="AV19" s="85"/>
      <c r="AW19" s="85"/>
      <c r="AX19" s="127"/>
      <c r="AY19" s="93"/>
      <c r="AZ19" s="93"/>
      <c r="BA19" s="93"/>
      <c r="BB19" s="93"/>
      <c r="BC19" s="150"/>
      <c r="BD19" s="160"/>
      <c r="BE19" s="151"/>
      <c r="BF19" s="150"/>
      <c r="BG19" s="151"/>
      <c r="BH19" s="93"/>
      <c r="BI19" s="93"/>
      <c r="BJ19" s="93"/>
      <c r="BK19" s="93"/>
      <c r="BL19" s="161"/>
      <c r="BM19" s="128"/>
      <c r="BN19" s="128"/>
      <c r="BO19" s="163"/>
      <c r="BP19" s="159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58"/>
      <c r="CD19" s="127"/>
      <c r="CE19" s="150"/>
      <c r="CF19" s="151"/>
      <c r="CG19" s="150"/>
      <c r="CH19" s="151"/>
      <c r="CI19" s="93"/>
      <c r="CJ19" s="93"/>
      <c r="CK19" s="93"/>
      <c r="CL19" s="150"/>
      <c r="CM19" s="159"/>
      <c r="CN19" s="113"/>
      <c r="CO19" s="113"/>
      <c r="CP19" s="126"/>
      <c r="CQ19" s="159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58"/>
      <c r="DG19" s="164" t="str">
        <f t="shared" si="1"/>
        <v/>
      </c>
      <c r="DH19" s="162"/>
      <c r="DI19" s="94" t="str">
        <f t="shared" si="2"/>
        <v/>
      </c>
      <c r="DJ19" s="181"/>
      <c r="DK19" s="37" t="e">
        <f>VLOOKUP(B19,Facility_Information!$B$6:$O$136,14,FALSE)</f>
        <v>#N/A</v>
      </c>
      <c r="DL19">
        <f t="shared" si="0"/>
        <v>0</v>
      </c>
      <c r="DM19" s="234" t="str">
        <f t="shared" si="3"/>
        <v/>
      </c>
    </row>
    <row r="20" spans="1:117" x14ac:dyDescent="0.25">
      <c r="A20" s="146"/>
      <c r="B20" s="14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22"/>
      <c r="W20" s="123"/>
      <c r="X20" s="232"/>
      <c r="Y20" s="232"/>
      <c r="Z20" s="125"/>
      <c r="AA20" s="124"/>
      <c r="AB20" s="125"/>
      <c r="AC20" s="124"/>
      <c r="AD20" s="124"/>
      <c r="AE20" s="124"/>
      <c r="AF20" s="125"/>
      <c r="AG20" s="124"/>
      <c r="AH20" s="124"/>
      <c r="AI20" s="124"/>
      <c r="AJ20" s="125"/>
      <c r="AK20" s="126"/>
      <c r="AL20" s="85"/>
      <c r="AM20" s="85"/>
      <c r="AN20" s="85"/>
      <c r="AO20" s="85"/>
      <c r="AP20" s="251"/>
      <c r="AQ20" s="251"/>
      <c r="AR20" s="251"/>
      <c r="AS20" s="251"/>
      <c r="AT20" s="85"/>
      <c r="AU20" s="85"/>
      <c r="AV20" s="85"/>
      <c r="AW20" s="85"/>
      <c r="AX20" s="127"/>
      <c r="AY20" s="93"/>
      <c r="AZ20" s="93"/>
      <c r="BA20" s="93"/>
      <c r="BB20" s="93"/>
      <c r="BC20" s="150"/>
      <c r="BD20" s="160"/>
      <c r="BE20" s="151"/>
      <c r="BF20" s="150"/>
      <c r="BG20" s="151"/>
      <c r="BH20" s="93"/>
      <c r="BI20" s="93"/>
      <c r="BJ20" s="93"/>
      <c r="BK20" s="93"/>
      <c r="BL20" s="161"/>
      <c r="BM20" s="128"/>
      <c r="BN20" s="128"/>
      <c r="BO20" s="163"/>
      <c r="BP20" s="159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58"/>
      <c r="CD20" s="127"/>
      <c r="CE20" s="150"/>
      <c r="CF20" s="151"/>
      <c r="CG20" s="150"/>
      <c r="CH20" s="151"/>
      <c r="CI20" s="93"/>
      <c r="CJ20" s="93"/>
      <c r="CK20" s="93"/>
      <c r="CL20" s="150"/>
      <c r="CM20" s="159"/>
      <c r="CN20" s="113"/>
      <c r="CO20" s="113"/>
      <c r="CP20" s="126"/>
      <c r="CQ20" s="159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58"/>
      <c r="DG20" s="164" t="str">
        <f t="shared" si="1"/>
        <v/>
      </c>
      <c r="DH20" s="162"/>
      <c r="DI20" s="94" t="str">
        <f t="shared" si="2"/>
        <v/>
      </c>
      <c r="DJ20" s="181"/>
      <c r="DK20" s="37" t="e">
        <f>VLOOKUP(B20,Facility_Information!$B$6:$O$136,14,FALSE)</f>
        <v>#N/A</v>
      </c>
      <c r="DL20">
        <f t="shared" si="0"/>
        <v>0</v>
      </c>
      <c r="DM20" s="234" t="str">
        <f t="shared" si="3"/>
        <v/>
      </c>
    </row>
    <row r="21" spans="1:117" x14ac:dyDescent="0.25">
      <c r="A21" s="146"/>
      <c r="B21" s="14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22"/>
      <c r="W21" s="123"/>
      <c r="X21" s="232"/>
      <c r="Y21" s="232"/>
      <c r="Z21" s="125"/>
      <c r="AA21" s="124"/>
      <c r="AB21" s="125"/>
      <c r="AC21" s="124"/>
      <c r="AD21" s="124"/>
      <c r="AE21" s="124"/>
      <c r="AF21" s="125"/>
      <c r="AG21" s="124"/>
      <c r="AH21" s="124"/>
      <c r="AI21" s="124"/>
      <c r="AJ21" s="125"/>
      <c r="AK21" s="126"/>
      <c r="AL21" s="85"/>
      <c r="AM21" s="85"/>
      <c r="AN21" s="85"/>
      <c r="AO21" s="85"/>
      <c r="AP21" s="251"/>
      <c r="AQ21" s="251"/>
      <c r="AR21" s="251"/>
      <c r="AS21" s="251"/>
      <c r="AT21" s="85"/>
      <c r="AU21" s="85"/>
      <c r="AV21" s="85"/>
      <c r="AW21" s="85"/>
      <c r="AX21" s="127"/>
      <c r="AY21" s="93"/>
      <c r="AZ21" s="93"/>
      <c r="BA21" s="93"/>
      <c r="BB21" s="93"/>
      <c r="BC21" s="150"/>
      <c r="BD21" s="160"/>
      <c r="BE21" s="151"/>
      <c r="BF21" s="150"/>
      <c r="BG21" s="151"/>
      <c r="BH21" s="93"/>
      <c r="BI21" s="93"/>
      <c r="BJ21" s="93"/>
      <c r="BK21" s="93"/>
      <c r="BL21" s="161"/>
      <c r="BM21" s="128"/>
      <c r="BN21" s="128"/>
      <c r="BO21" s="163"/>
      <c r="BP21" s="159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58"/>
      <c r="CD21" s="127"/>
      <c r="CE21" s="150"/>
      <c r="CF21" s="151"/>
      <c r="CG21" s="150"/>
      <c r="CH21" s="151"/>
      <c r="CI21" s="93"/>
      <c r="CJ21" s="93"/>
      <c r="CK21" s="93"/>
      <c r="CL21" s="150"/>
      <c r="CM21" s="159"/>
      <c r="CN21" s="113"/>
      <c r="CO21" s="113"/>
      <c r="CP21" s="126"/>
      <c r="CQ21" s="159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58"/>
      <c r="DG21" s="164" t="str">
        <f t="shared" si="1"/>
        <v/>
      </c>
      <c r="DH21" s="162"/>
      <c r="DI21" s="94" t="str">
        <f t="shared" si="2"/>
        <v/>
      </c>
      <c r="DJ21" s="181"/>
      <c r="DK21" s="37" t="e">
        <f>VLOOKUP(B21,Facility_Information!$B$6:$O$136,14,FALSE)</f>
        <v>#N/A</v>
      </c>
      <c r="DL21">
        <f t="shared" si="0"/>
        <v>0</v>
      </c>
      <c r="DM21" s="234" t="str">
        <f t="shared" si="3"/>
        <v/>
      </c>
    </row>
    <row r="22" spans="1:117" x14ac:dyDescent="0.25">
      <c r="A22" s="146"/>
      <c r="B22" s="142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22"/>
      <c r="W22" s="123"/>
      <c r="X22" s="232"/>
      <c r="Y22" s="232"/>
      <c r="Z22" s="125"/>
      <c r="AA22" s="124"/>
      <c r="AB22" s="125"/>
      <c r="AC22" s="124"/>
      <c r="AD22" s="124"/>
      <c r="AE22" s="124"/>
      <c r="AF22" s="125"/>
      <c r="AG22" s="124"/>
      <c r="AH22" s="124"/>
      <c r="AI22" s="124"/>
      <c r="AJ22" s="125"/>
      <c r="AK22" s="126"/>
      <c r="AL22" s="85"/>
      <c r="AM22" s="85"/>
      <c r="AN22" s="85"/>
      <c r="AO22" s="85"/>
      <c r="AP22" s="251"/>
      <c r="AQ22" s="251"/>
      <c r="AR22" s="251"/>
      <c r="AS22" s="251"/>
      <c r="AT22" s="85"/>
      <c r="AU22" s="85"/>
      <c r="AV22" s="85"/>
      <c r="AW22" s="85"/>
      <c r="AX22" s="127"/>
      <c r="AY22" s="93"/>
      <c r="AZ22" s="93"/>
      <c r="BA22" s="93"/>
      <c r="BB22" s="93"/>
      <c r="BC22" s="150"/>
      <c r="BD22" s="160"/>
      <c r="BE22" s="151"/>
      <c r="BF22" s="150"/>
      <c r="BG22" s="151"/>
      <c r="BH22" s="93"/>
      <c r="BI22" s="93"/>
      <c r="BJ22" s="93"/>
      <c r="BK22" s="93"/>
      <c r="BL22" s="161"/>
      <c r="BM22" s="128"/>
      <c r="BN22" s="128"/>
      <c r="BO22" s="163"/>
      <c r="BP22" s="159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58"/>
      <c r="CD22" s="127"/>
      <c r="CE22" s="150"/>
      <c r="CF22" s="151"/>
      <c r="CG22" s="150"/>
      <c r="CH22" s="151"/>
      <c r="CI22" s="93"/>
      <c r="CJ22" s="93"/>
      <c r="CK22" s="93"/>
      <c r="CL22" s="150"/>
      <c r="CM22" s="159"/>
      <c r="CN22" s="113"/>
      <c r="CO22" s="113"/>
      <c r="CP22" s="126"/>
      <c r="CQ22" s="159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58"/>
      <c r="DG22" s="164" t="str">
        <f t="shared" si="1"/>
        <v/>
      </c>
      <c r="DH22" s="162"/>
      <c r="DI22" s="94" t="str">
        <f t="shared" si="2"/>
        <v/>
      </c>
      <c r="DJ22" s="181"/>
      <c r="DK22" s="37" t="e">
        <f>VLOOKUP(B22,Facility_Information!$B$6:$O$136,14,FALSE)</f>
        <v>#N/A</v>
      </c>
      <c r="DL22">
        <f t="shared" si="0"/>
        <v>0</v>
      </c>
      <c r="DM22" s="234" t="str">
        <f t="shared" si="3"/>
        <v/>
      </c>
    </row>
    <row r="23" spans="1:117" x14ac:dyDescent="0.25">
      <c r="A23" s="146"/>
      <c r="B23" s="142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22"/>
      <c r="W23" s="123"/>
      <c r="X23" s="232"/>
      <c r="Y23" s="232"/>
      <c r="Z23" s="125"/>
      <c r="AA23" s="124"/>
      <c r="AB23" s="125"/>
      <c r="AC23" s="124"/>
      <c r="AD23" s="124"/>
      <c r="AE23" s="124"/>
      <c r="AF23" s="125"/>
      <c r="AG23" s="124"/>
      <c r="AH23" s="124"/>
      <c r="AI23" s="124"/>
      <c r="AJ23" s="125"/>
      <c r="AK23" s="126"/>
      <c r="AL23" s="85"/>
      <c r="AM23" s="85"/>
      <c r="AN23" s="85"/>
      <c r="AO23" s="85"/>
      <c r="AP23" s="251"/>
      <c r="AQ23" s="251"/>
      <c r="AR23" s="251"/>
      <c r="AS23" s="251"/>
      <c r="AT23" s="85"/>
      <c r="AU23" s="85"/>
      <c r="AV23" s="85"/>
      <c r="AW23" s="85"/>
      <c r="AX23" s="127"/>
      <c r="AY23" s="93"/>
      <c r="AZ23" s="93"/>
      <c r="BA23" s="93"/>
      <c r="BB23" s="93"/>
      <c r="BC23" s="150"/>
      <c r="BD23" s="160"/>
      <c r="BE23" s="151"/>
      <c r="BF23" s="150"/>
      <c r="BG23" s="151"/>
      <c r="BH23" s="93"/>
      <c r="BI23" s="93"/>
      <c r="BJ23" s="93"/>
      <c r="BK23" s="93"/>
      <c r="BL23" s="161"/>
      <c r="BM23" s="128"/>
      <c r="BN23" s="128"/>
      <c r="BO23" s="163"/>
      <c r="BP23" s="159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58"/>
      <c r="CD23" s="127"/>
      <c r="CE23" s="150"/>
      <c r="CF23" s="151"/>
      <c r="CG23" s="150"/>
      <c r="CH23" s="151"/>
      <c r="CI23" s="93"/>
      <c r="CJ23" s="93"/>
      <c r="CK23" s="93"/>
      <c r="CL23" s="150"/>
      <c r="CM23" s="159"/>
      <c r="CN23" s="113"/>
      <c r="CO23" s="113"/>
      <c r="CP23" s="126"/>
      <c r="CQ23" s="159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58"/>
      <c r="DG23" s="164" t="str">
        <f t="shared" si="1"/>
        <v/>
      </c>
      <c r="DH23" s="162"/>
      <c r="DI23" s="94" t="str">
        <f t="shared" si="2"/>
        <v/>
      </c>
      <c r="DJ23" s="181"/>
      <c r="DK23" s="37" t="e">
        <f>VLOOKUP(B23,Facility_Information!$B$6:$O$136,14,FALSE)</f>
        <v>#N/A</v>
      </c>
      <c r="DL23">
        <f t="shared" si="0"/>
        <v>0</v>
      </c>
      <c r="DM23" s="234" t="str">
        <f t="shared" si="3"/>
        <v/>
      </c>
    </row>
    <row r="24" spans="1:117" x14ac:dyDescent="0.25">
      <c r="A24" s="146"/>
      <c r="B24" s="142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22"/>
      <c r="W24" s="123"/>
      <c r="X24" s="232"/>
      <c r="Y24" s="232"/>
      <c r="Z24" s="125"/>
      <c r="AA24" s="124"/>
      <c r="AB24" s="125"/>
      <c r="AC24" s="124"/>
      <c r="AD24" s="124"/>
      <c r="AE24" s="124"/>
      <c r="AF24" s="125"/>
      <c r="AG24" s="124"/>
      <c r="AH24" s="124"/>
      <c r="AI24" s="124"/>
      <c r="AJ24" s="125"/>
      <c r="AK24" s="126"/>
      <c r="AL24" s="85"/>
      <c r="AM24" s="85"/>
      <c r="AN24" s="85"/>
      <c r="AO24" s="85"/>
      <c r="AP24" s="251"/>
      <c r="AQ24" s="251"/>
      <c r="AR24" s="251"/>
      <c r="AS24" s="251"/>
      <c r="AT24" s="85"/>
      <c r="AU24" s="85"/>
      <c r="AV24" s="85"/>
      <c r="AW24" s="85"/>
      <c r="AX24" s="127"/>
      <c r="AY24" s="93"/>
      <c r="AZ24" s="93"/>
      <c r="BA24" s="93"/>
      <c r="BB24" s="93"/>
      <c r="BC24" s="150"/>
      <c r="BD24" s="160"/>
      <c r="BE24" s="151"/>
      <c r="BF24" s="150"/>
      <c r="BG24" s="151"/>
      <c r="BH24" s="93"/>
      <c r="BI24" s="93"/>
      <c r="BJ24" s="93"/>
      <c r="BK24" s="93"/>
      <c r="BL24" s="161"/>
      <c r="BM24" s="128"/>
      <c r="BN24" s="128"/>
      <c r="BO24" s="163"/>
      <c r="BP24" s="159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58"/>
      <c r="CD24" s="127"/>
      <c r="CE24" s="150"/>
      <c r="CF24" s="151"/>
      <c r="CG24" s="150"/>
      <c r="CH24" s="151"/>
      <c r="CI24" s="93"/>
      <c r="CJ24" s="93"/>
      <c r="CK24" s="93"/>
      <c r="CL24" s="150"/>
      <c r="CM24" s="159"/>
      <c r="CN24" s="113"/>
      <c r="CO24" s="113"/>
      <c r="CP24" s="126"/>
      <c r="CQ24" s="159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58"/>
      <c r="DG24" s="164" t="str">
        <f t="shared" si="1"/>
        <v/>
      </c>
      <c r="DH24" s="162"/>
      <c r="DI24" s="94" t="str">
        <f t="shared" si="2"/>
        <v/>
      </c>
      <c r="DJ24" s="181"/>
      <c r="DK24" s="37" t="e">
        <f>VLOOKUP(B24,Facility_Information!$B$6:$O$136,14,FALSE)</f>
        <v>#N/A</v>
      </c>
      <c r="DL24">
        <f t="shared" si="0"/>
        <v>0</v>
      </c>
      <c r="DM24" s="234" t="str">
        <f t="shared" si="3"/>
        <v/>
      </c>
    </row>
    <row r="25" spans="1:117" x14ac:dyDescent="0.25">
      <c r="A25" s="146"/>
      <c r="B25" s="14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22"/>
      <c r="W25" s="123"/>
      <c r="X25" s="232"/>
      <c r="Y25" s="232"/>
      <c r="Z25" s="125"/>
      <c r="AA25" s="124"/>
      <c r="AB25" s="125"/>
      <c r="AC25" s="124"/>
      <c r="AD25" s="124"/>
      <c r="AE25" s="124"/>
      <c r="AF25" s="125"/>
      <c r="AG25" s="124"/>
      <c r="AH25" s="124"/>
      <c r="AI25" s="124"/>
      <c r="AJ25" s="125"/>
      <c r="AK25" s="126"/>
      <c r="AL25" s="85"/>
      <c r="AM25" s="85"/>
      <c r="AN25" s="85"/>
      <c r="AO25" s="85"/>
      <c r="AP25" s="251"/>
      <c r="AQ25" s="251"/>
      <c r="AR25" s="251"/>
      <c r="AS25" s="251"/>
      <c r="AT25" s="85"/>
      <c r="AU25" s="85"/>
      <c r="AV25" s="85"/>
      <c r="AW25" s="85"/>
      <c r="AX25" s="127"/>
      <c r="AY25" s="93"/>
      <c r="AZ25" s="93"/>
      <c r="BA25" s="93"/>
      <c r="BB25" s="93"/>
      <c r="BC25" s="150"/>
      <c r="BD25" s="160"/>
      <c r="BE25" s="151"/>
      <c r="BF25" s="150"/>
      <c r="BG25" s="151"/>
      <c r="BH25" s="93"/>
      <c r="BI25" s="93"/>
      <c r="BJ25" s="93"/>
      <c r="BK25" s="93"/>
      <c r="BL25" s="161"/>
      <c r="BM25" s="128"/>
      <c r="BN25" s="128"/>
      <c r="BO25" s="163"/>
      <c r="BP25" s="159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58"/>
      <c r="CD25" s="127"/>
      <c r="CE25" s="150"/>
      <c r="CF25" s="151"/>
      <c r="CG25" s="150"/>
      <c r="CH25" s="151"/>
      <c r="CI25" s="93"/>
      <c r="CJ25" s="93"/>
      <c r="CK25" s="93"/>
      <c r="CL25" s="150"/>
      <c r="CM25" s="159"/>
      <c r="CN25" s="113"/>
      <c r="CO25" s="113"/>
      <c r="CP25" s="126"/>
      <c r="CQ25" s="159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58"/>
      <c r="DG25" s="164" t="str">
        <f t="shared" si="1"/>
        <v/>
      </c>
      <c r="DH25" s="162"/>
      <c r="DI25" s="94" t="str">
        <f t="shared" si="2"/>
        <v/>
      </c>
      <c r="DJ25" s="181"/>
      <c r="DK25" s="37" t="e">
        <f>VLOOKUP(B25,Facility_Information!$B$6:$O$136,14,FALSE)</f>
        <v>#N/A</v>
      </c>
      <c r="DL25">
        <f t="shared" si="0"/>
        <v>0</v>
      </c>
      <c r="DM25" s="234" t="str">
        <f t="shared" si="3"/>
        <v/>
      </c>
    </row>
    <row r="26" spans="1:117" x14ac:dyDescent="0.25">
      <c r="A26" s="146"/>
      <c r="B26" s="14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22"/>
      <c r="W26" s="123"/>
      <c r="X26" s="232"/>
      <c r="Y26" s="232"/>
      <c r="Z26" s="125"/>
      <c r="AA26" s="124"/>
      <c r="AB26" s="125"/>
      <c r="AC26" s="124"/>
      <c r="AD26" s="124"/>
      <c r="AE26" s="124"/>
      <c r="AF26" s="125"/>
      <c r="AG26" s="124"/>
      <c r="AH26" s="124"/>
      <c r="AI26" s="124"/>
      <c r="AJ26" s="125"/>
      <c r="AK26" s="126"/>
      <c r="AL26" s="85"/>
      <c r="AM26" s="85"/>
      <c r="AN26" s="85"/>
      <c r="AO26" s="85"/>
      <c r="AP26" s="251"/>
      <c r="AQ26" s="251"/>
      <c r="AR26" s="251"/>
      <c r="AS26" s="251"/>
      <c r="AT26" s="85"/>
      <c r="AU26" s="85"/>
      <c r="AV26" s="85"/>
      <c r="AW26" s="85"/>
      <c r="AX26" s="127"/>
      <c r="AY26" s="93"/>
      <c r="AZ26" s="93"/>
      <c r="BA26" s="93"/>
      <c r="BB26" s="93"/>
      <c r="BC26" s="150"/>
      <c r="BD26" s="160"/>
      <c r="BE26" s="151"/>
      <c r="BF26" s="150"/>
      <c r="BG26" s="151"/>
      <c r="BH26" s="93"/>
      <c r="BI26" s="93"/>
      <c r="BJ26" s="93"/>
      <c r="BK26" s="93"/>
      <c r="BL26" s="161"/>
      <c r="BM26" s="128"/>
      <c r="BN26" s="128"/>
      <c r="BO26" s="163"/>
      <c r="BP26" s="159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58"/>
      <c r="CD26" s="127"/>
      <c r="CE26" s="150"/>
      <c r="CF26" s="151"/>
      <c r="CG26" s="150"/>
      <c r="CH26" s="151"/>
      <c r="CI26" s="93"/>
      <c r="CJ26" s="93"/>
      <c r="CK26" s="93"/>
      <c r="CL26" s="150"/>
      <c r="CM26" s="159"/>
      <c r="CN26" s="113"/>
      <c r="CO26" s="113"/>
      <c r="CP26" s="126"/>
      <c r="CQ26" s="159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58"/>
      <c r="DG26" s="164" t="str">
        <f t="shared" si="1"/>
        <v/>
      </c>
      <c r="DH26" s="162"/>
      <c r="DI26" s="94" t="str">
        <f t="shared" si="2"/>
        <v/>
      </c>
      <c r="DJ26" s="181"/>
      <c r="DK26" s="37" t="e">
        <f>VLOOKUP(B26,Facility_Information!$B$6:$O$136,14,FALSE)</f>
        <v>#N/A</v>
      </c>
      <c r="DL26">
        <f t="shared" si="0"/>
        <v>0</v>
      </c>
      <c r="DM26" s="234" t="str">
        <f t="shared" si="3"/>
        <v/>
      </c>
    </row>
    <row r="27" spans="1:117" x14ac:dyDescent="0.25">
      <c r="A27" s="146"/>
      <c r="B27" s="14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22"/>
      <c r="W27" s="123"/>
      <c r="X27" s="232"/>
      <c r="Y27" s="232"/>
      <c r="Z27" s="125"/>
      <c r="AA27" s="124"/>
      <c r="AB27" s="125"/>
      <c r="AC27" s="124"/>
      <c r="AD27" s="124"/>
      <c r="AE27" s="124"/>
      <c r="AF27" s="125"/>
      <c r="AG27" s="124"/>
      <c r="AH27" s="124"/>
      <c r="AI27" s="124"/>
      <c r="AJ27" s="125"/>
      <c r="AK27" s="126"/>
      <c r="AL27" s="85"/>
      <c r="AM27" s="85"/>
      <c r="AN27" s="85"/>
      <c r="AO27" s="85"/>
      <c r="AP27" s="251"/>
      <c r="AQ27" s="251"/>
      <c r="AR27" s="251"/>
      <c r="AS27" s="251"/>
      <c r="AT27" s="85"/>
      <c r="AU27" s="85"/>
      <c r="AV27" s="85"/>
      <c r="AW27" s="85"/>
      <c r="AX27" s="127"/>
      <c r="AY27" s="93"/>
      <c r="AZ27" s="93"/>
      <c r="BA27" s="93"/>
      <c r="BB27" s="93"/>
      <c r="BC27" s="150"/>
      <c r="BD27" s="160"/>
      <c r="BE27" s="151"/>
      <c r="BF27" s="150"/>
      <c r="BG27" s="151"/>
      <c r="BH27" s="93"/>
      <c r="BI27" s="93"/>
      <c r="BJ27" s="93"/>
      <c r="BK27" s="93"/>
      <c r="BL27" s="161"/>
      <c r="BM27" s="128"/>
      <c r="BN27" s="128"/>
      <c r="BO27" s="163"/>
      <c r="BP27" s="159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58"/>
      <c r="CD27" s="127"/>
      <c r="CE27" s="150"/>
      <c r="CF27" s="151"/>
      <c r="CG27" s="150"/>
      <c r="CH27" s="151"/>
      <c r="CI27" s="93"/>
      <c r="CJ27" s="93"/>
      <c r="CK27" s="93"/>
      <c r="CL27" s="150"/>
      <c r="CM27" s="159"/>
      <c r="CN27" s="113"/>
      <c r="CO27" s="113"/>
      <c r="CP27" s="126"/>
      <c r="CQ27" s="159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58"/>
      <c r="DG27" s="164" t="str">
        <f t="shared" si="1"/>
        <v/>
      </c>
      <c r="DH27" s="162"/>
      <c r="DI27" s="94" t="str">
        <f t="shared" si="2"/>
        <v/>
      </c>
      <c r="DJ27" s="181"/>
      <c r="DK27" s="37" t="e">
        <f>VLOOKUP(B27,Facility_Information!$B$6:$O$136,14,FALSE)</f>
        <v>#N/A</v>
      </c>
      <c r="DL27">
        <f t="shared" si="0"/>
        <v>0</v>
      </c>
      <c r="DM27" s="234" t="str">
        <f t="shared" si="3"/>
        <v/>
      </c>
    </row>
    <row r="28" spans="1:117" x14ac:dyDescent="0.25">
      <c r="A28" s="146"/>
      <c r="B28" s="14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22"/>
      <c r="W28" s="123"/>
      <c r="X28" s="232"/>
      <c r="Y28" s="232"/>
      <c r="Z28" s="125"/>
      <c r="AA28" s="124"/>
      <c r="AB28" s="125"/>
      <c r="AC28" s="124"/>
      <c r="AD28" s="124"/>
      <c r="AE28" s="124"/>
      <c r="AF28" s="125"/>
      <c r="AG28" s="124"/>
      <c r="AH28" s="124"/>
      <c r="AI28" s="124"/>
      <c r="AJ28" s="125"/>
      <c r="AK28" s="126"/>
      <c r="AL28" s="85"/>
      <c r="AM28" s="85"/>
      <c r="AN28" s="85"/>
      <c r="AO28" s="85"/>
      <c r="AP28" s="251"/>
      <c r="AQ28" s="251"/>
      <c r="AR28" s="251"/>
      <c r="AS28" s="251"/>
      <c r="AT28" s="85"/>
      <c r="AU28" s="85"/>
      <c r="AV28" s="85"/>
      <c r="AW28" s="85"/>
      <c r="AX28" s="127"/>
      <c r="AY28" s="93"/>
      <c r="AZ28" s="93"/>
      <c r="BA28" s="93"/>
      <c r="BB28" s="93"/>
      <c r="BC28" s="150"/>
      <c r="BD28" s="160"/>
      <c r="BE28" s="151"/>
      <c r="BF28" s="150"/>
      <c r="BG28" s="151"/>
      <c r="BH28" s="93"/>
      <c r="BI28" s="93"/>
      <c r="BJ28" s="93"/>
      <c r="BK28" s="93"/>
      <c r="BL28" s="161"/>
      <c r="BM28" s="128"/>
      <c r="BN28" s="128"/>
      <c r="BO28" s="163"/>
      <c r="BP28" s="159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58"/>
      <c r="CD28" s="127"/>
      <c r="CE28" s="150"/>
      <c r="CF28" s="151"/>
      <c r="CG28" s="150"/>
      <c r="CH28" s="151"/>
      <c r="CI28" s="93"/>
      <c r="CJ28" s="93"/>
      <c r="CK28" s="93"/>
      <c r="CL28" s="150"/>
      <c r="CM28" s="159"/>
      <c r="CN28" s="113"/>
      <c r="CO28" s="113"/>
      <c r="CP28" s="126"/>
      <c r="CQ28" s="159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58"/>
      <c r="DG28" s="164" t="str">
        <f t="shared" si="1"/>
        <v/>
      </c>
      <c r="DH28" s="162"/>
      <c r="DI28" s="94" t="str">
        <f t="shared" si="2"/>
        <v/>
      </c>
      <c r="DJ28" s="181"/>
      <c r="DK28" s="37" t="e">
        <f>VLOOKUP(B28,Facility_Information!$B$6:$O$136,14,FALSE)</f>
        <v>#N/A</v>
      </c>
      <c r="DL28">
        <f t="shared" si="0"/>
        <v>0</v>
      </c>
      <c r="DM28" s="234" t="str">
        <f t="shared" si="3"/>
        <v/>
      </c>
    </row>
    <row r="29" spans="1:117" x14ac:dyDescent="0.25">
      <c r="A29" s="146"/>
      <c r="B29" s="14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22"/>
      <c r="W29" s="123"/>
      <c r="X29" s="232"/>
      <c r="Y29" s="232"/>
      <c r="Z29" s="125"/>
      <c r="AA29" s="124"/>
      <c r="AB29" s="125"/>
      <c r="AC29" s="124"/>
      <c r="AD29" s="124"/>
      <c r="AE29" s="124"/>
      <c r="AF29" s="125"/>
      <c r="AG29" s="124"/>
      <c r="AH29" s="124"/>
      <c r="AI29" s="124"/>
      <c r="AJ29" s="125"/>
      <c r="AK29" s="126"/>
      <c r="AL29" s="85"/>
      <c r="AM29" s="85"/>
      <c r="AN29" s="85"/>
      <c r="AO29" s="85"/>
      <c r="AP29" s="251"/>
      <c r="AQ29" s="251"/>
      <c r="AR29" s="251"/>
      <c r="AS29" s="251"/>
      <c r="AT29" s="85"/>
      <c r="AU29" s="85"/>
      <c r="AV29" s="85"/>
      <c r="AW29" s="85"/>
      <c r="AX29" s="127"/>
      <c r="AY29" s="93"/>
      <c r="AZ29" s="93"/>
      <c r="BA29" s="93"/>
      <c r="BB29" s="93"/>
      <c r="BC29" s="150"/>
      <c r="BD29" s="160"/>
      <c r="BE29" s="151"/>
      <c r="BF29" s="150"/>
      <c r="BG29" s="151"/>
      <c r="BH29" s="93"/>
      <c r="BI29" s="93"/>
      <c r="BJ29" s="93"/>
      <c r="BK29" s="93"/>
      <c r="BL29" s="161"/>
      <c r="BM29" s="128"/>
      <c r="BN29" s="128"/>
      <c r="BO29" s="163"/>
      <c r="BP29" s="159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58"/>
      <c r="CD29" s="127"/>
      <c r="CE29" s="150"/>
      <c r="CF29" s="151"/>
      <c r="CG29" s="150"/>
      <c r="CH29" s="151"/>
      <c r="CI29" s="93"/>
      <c r="CJ29" s="93"/>
      <c r="CK29" s="93"/>
      <c r="CL29" s="150"/>
      <c r="CM29" s="159"/>
      <c r="CN29" s="113"/>
      <c r="CO29" s="113"/>
      <c r="CP29" s="126"/>
      <c r="CQ29" s="159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58"/>
      <c r="DG29" s="164" t="str">
        <f t="shared" si="1"/>
        <v/>
      </c>
      <c r="DH29" s="162"/>
      <c r="DI29" s="94" t="str">
        <f t="shared" si="2"/>
        <v/>
      </c>
      <c r="DJ29" s="181"/>
      <c r="DK29" s="37" t="e">
        <f>VLOOKUP(B29,Facility_Information!$B$6:$O$136,14,FALSE)</f>
        <v>#N/A</v>
      </c>
      <c r="DL29">
        <f t="shared" si="0"/>
        <v>0</v>
      </c>
      <c r="DM29" s="234" t="str">
        <f t="shared" si="3"/>
        <v/>
      </c>
    </row>
    <row r="30" spans="1:117" x14ac:dyDescent="0.25">
      <c r="A30" s="146"/>
      <c r="B30" s="14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22"/>
      <c r="W30" s="123"/>
      <c r="X30" s="232"/>
      <c r="Y30" s="232"/>
      <c r="Z30" s="125"/>
      <c r="AA30" s="124"/>
      <c r="AB30" s="125"/>
      <c r="AC30" s="124"/>
      <c r="AD30" s="124"/>
      <c r="AE30" s="124"/>
      <c r="AF30" s="125"/>
      <c r="AG30" s="124"/>
      <c r="AH30" s="124"/>
      <c r="AI30" s="124"/>
      <c r="AJ30" s="125"/>
      <c r="AK30" s="126"/>
      <c r="AL30" s="85"/>
      <c r="AM30" s="85"/>
      <c r="AN30" s="85"/>
      <c r="AO30" s="85"/>
      <c r="AP30" s="251"/>
      <c r="AQ30" s="251"/>
      <c r="AR30" s="251"/>
      <c r="AS30" s="251"/>
      <c r="AT30" s="85"/>
      <c r="AU30" s="85"/>
      <c r="AV30" s="85"/>
      <c r="AW30" s="85"/>
      <c r="AX30" s="127"/>
      <c r="AY30" s="93"/>
      <c r="AZ30" s="93"/>
      <c r="BA30" s="93"/>
      <c r="BB30" s="93"/>
      <c r="BC30" s="150"/>
      <c r="BD30" s="160"/>
      <c r="BE30" s="151"/>
      <c r="BF30" s="150"/>
      <c r="BG30" s="151"/>
      <c r="BH30" s="93"/>
      <c r="BI30" s="93"/>
      <c r="BJ30" s="93"/>
      <c r="BK30" s="93"/>
      <c r="BL30" s="161"/>
      <c r="BM30" s="128"/>
      <c r="BN30" s="128"/>
      <c r="BO30" s="163"/>
      <c r="BP30" s="159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58"/>
      <c r="CD30" s="127"/>
      <c r="CE30" s="150"/>
      <c r="CF30" s="151"/>
      <c r="CG30" s="150"/>
      <c r="CH30" s="151"/>
      <c r="CI30" s="93"/>
      <c r="CJ30" s="93"/>
      <c r="CK30" s="93"/>
      <c r="CL30" s="150"/>
      <c r="CM30" s="159"/>
      <c r="CN30" s="113"/>
      <c r="CO30" s="113"/>
      <c r="CP30" s="126"/>
      <c r="CQ30" s="159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58"/>
      <c r="DG30" s="164" t="str">
        <f t="shared" si="1"/>
        <v/>
      </c>
      <c r="DH30" s="162"/>
      <c r="DI30" s="94" t="str">
        <f t="shared" si="2"/>
        <v/>
      </c>
      <c r="DJ30" s="181"/>
      <c r="DK30" s="37" t="e">
        <f>VLOOKUP(B30,Facility_Information!$B$6:$O$136,14,FALSE)</f>
        <v>#N/A</v>
      </c>
      <c r="DL30">
        <f t="shared" si="0"/>
        <v>0</v>
      </c>
      <c r="DM30" s="234" t="str">
        <f t="shared" si="3"/>
        <v/>
      </c>
    </row>
    <row r="31" spans="1:117" x14ac:dyDescent="0.25">
      <c r="A31" s="146"/>
      <c r="B31" s="14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22"/>
      <c r="W31" s="123"/>
      <c r="X31" s="232"/>
      <c r="Y31" s="232"/>
      <c r="Z31" s="125"/>
      <c r="AA31" s="124"/>
      <c r="AB31" s="125"/>
      <c r="AC31" s="124"/>
      <c r="AD31" s="124"/>
      <c r="AE31" s="124"/>
      <c r="AF31" s="125"/>
      <c r="AG31" s="124"/>
      <c r="AH31" s="124"/>
      <c r="AI31" s="124"/>
      <c r="AJ31" s="125"/>
      <c r="AK31" s="126"/>
      <c r="AL31" s="85"/>
      <c r="AM31" s="85"/>
      <c r="AN31" s="85"/>
      <c r="AO31" s="85"/>
      <c r="AP31" s="251"/>
      <c r="AQ31" s="251"/>
      <c r="AR31" s="251"/>
      <c r="AS31" s="251"/>
      <c r="AT31" s="85"/>
      <c r="AU31" s="85"/>
      <c r="AV31" s="85"/>
      <c r="AW31" s="85"/>
      <c r="AX31" s="127"/>
      <c r="AY31" s="93"/>
      <c r="AZ31" s="93"/>
      <c r="BA31" s="93"/>
      <c r="BB31" s="93"/>
      <c r="BC31" s="150"/>
      <c r="BD31" s="160"/>
      <c r="BE31" s="151"/>
      <c r="BF31" s="150"/>
      <c r="BG31" s="151"/>
      <c r="BH31" s="93"/>
      <c r="BI31" s="93"/>
      <c r="BJ31" s="93"/>
      <c r="BK31" s="93"/>
      <c r="BL31" s="161"/>
      <c r="BM31" s="128"/>
      <c r="BN31" s="128"/>
      <c r="BO31" s="163"/>
      <c r="BP31" s="159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58"/>
      <c r="CD31" s="127"/>
      <c r="CE31" s="150"/>
      <c r="CF31" s="151"/>
      <c r="CG31" s="150"/>
      <c r="CH31" s="151"/>
      <c r="CI31" s="93"/>
      <c r="CJ31" s="93"/>
      <c r="CK31" s="93"/>
      <c r="CL31" s="150"/>
      <c r="CM31" s="159"/>
      <c r="CN31" s="113"/>
      <c r="CO31" s="113"/>
      <c r="CP31" s="126"/>
      <c r="CQ31" s="159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58"/>
      <c r="DG31" s="164" t="str">
        <f t="shared" si="1"/>
        <v/>
      </c>
      <c r="DH31" s="162"/>
      <c r="DI31" s="94" t="str">
        <f t="shared" si="2"/>
        <v/>
      </c>
      <c r="DJ31" s="181"/>
      <c r="DK31" s="37" t="e">
        <f>VLOOKUP(B31,Facility_Information!$B$6:$O$136,14,FALSE)</f>
        <v>#N/A</v>
      </c>
      <c r="DL31">
        <f t="shared" si="0"/>
        <v>0</v>
      </c>
      <c r="DM31" s="234" t="str">
        <f t="shared" si="3"/>
        <v/>
      </c>
    </row>
    <row r="32" spans="1:117" ht="11.25" customHeight="1" x14ac:dyDescent="0.25">
      <c r="A32" s="146"/>
      <c r="B32" s="14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22"/>
      <c r="W32" s="123"/>
      <c r="X32" s="232"/>
      <c r="Y32" s="232"/>
      <c r="Z32" s="125"/>
      <c r="AA32" s="124"/>
      <c r="AB32" s="125"/>
      <c r="AC32" s="124"/>
      <c r="AD32" s="124"/>
      <c r="AE32" s="124"/>
      <c r="AF32" s="125"/>
      <c r="AG32" s="124"/>
      <c r="AH32" s="124"/>
      <c r="AI32" s="124"/>
      <c r="AJ32" s="125"/>
      <c r="AK32" s="126"/>
      <c r="AL32" s="85"/>
      <c r="AM32" s="85"/>
      <c r="AN32" s="85"/>
      <c r="AO32" s="85"/>
      <c r="AP32" s="251"/>
      <c r="AQ32" s="251"/>
      <c r="AR32" s="251"/>
      <c r="AS32" s="251"/>
      <c r="AT32" s="85"/>
      <c r="AU32" s="85"/>
      <c r="AV32" s="85"/>
      <c r="AW32" s="85"/>
      <c r="AX32" s="127"/>
      <c r="AY32" s="93"/>
      <c r="AZ32" s="93"/>
      <c r="BA32" s="93"/>
      <c r="BB32" s="93"/>
      <c r="BC32" s="150"/>
      <c r="BD32" s="160"/>
      <c r="BE32" s="151"/>
      <c r="BF32" s="150"/>
      <c r="BG32" s="151"/>
      <c r="BH32" s="93"/>
      <c r="BI32" s="93"/>
      <c r="BJ32" s="93"/>
      <c r="BK32" s="93"/>
      <c r="BL32" s="161"/>
      <c r="BM32" s="128"/>
      <c r="BN32" s="128"/>
      <c r="BO32" s="163"/>
      <c r="BP32" s="159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58"/>
      <c r="CD32" s="127"/>
      <c r="CE32" s="150"/>
      <c r="CF32" s="151"/>
      <c r="CG32" s="150"/>
      <c r="CH32" s="151"/>
      <c r="CI32" s="93"/>
      <c r="CJ32" s="93"/>
      <c r="CK32" s="93"/>
      <c r="CL32" s="150"/>
      <c r="CM32" s="159"/>
      <c r="CN32" s="113"/>
      <c r="CO32" s="113"/>
      <c r="CP32" s="126"/>
      <c r="CQ32" s="159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58"/>
      <c r="DG32" s="164" t="str">
        <f t="shared" si="1"/>
        <v/>
      </c>
      <c r="DH32" s="162"/>
      <c r="DI32" s="94" t="str">
        <f t="shared" si="2"/>
        <v/>
      </c>
      <c r="DJ32" s="181"/>
      <c r="DK32" s="37" t="e">
        <f>VLOOKUP(B32,Facility_Information!$B$6:$O$136,14,FALSE)</f>
        <v>#N/A</v>
      </c>
      <c r="DL32">
        <f t="shared" si="0"/>
        <v>0</v>
      </c>
      <c r="DM32" s="234" t="str">
        <f t="shared" si="3"/>
        <v/>
      </c>
    </row>
    <row r="33" spans="1:117" x14ac:dyDescent="0.25">
      <c r="A33" s="146"/>
      <c r="B33" s="142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22"/>
      <c r="W33" s="123"/>
      <c r="X33" s="232"/>
      <c r="Y33" s="232"/>
      <c r="Z33" s="125"/>
      <c r="AA33" s="124"/>
      <c r="AB33" s="125"/>
      <c r="AC33" s="124"/>
      <c r="AD33" s="124"/>
      <c r="AE33" s="124"/>
      <c r="AF33" s="125"/>
      <c r="AG33" s="124"/>
      <c r="AH33" s="124"/>
      <c r="AI33" s="124"/>
      <c r="AJ33" s="125"/>
      <c r="AK33" s="126"/>
      <c r="AL33" s="85"/>
      <c r="AM33" s="85"/>
      <c r="AN33" s="85"/>
      <c r="AO33" s="85"/>
      <c r="AP33" s="251"/>
      <c r="AQ33" s="251"/>
      <c r="AR33" s="251"/>
      <c r="AS33" s="251"/>
      <c r="AT33" s="85"/>
      <c r="AU33" s="85"/>
      <c r="AV33" s="85"/>
      <c r="AW33" s="85"/>
      <c r="AX33" s="127"/>
      <c r="AY33" s="93"/>
      <c r="AZ33" s="93"/>
      <c r="BA33" s="93"/>
      <c r="BB33" s="93"/>
      <c r="BC33" s="150"/>
      <c r="BD33" s="160"/>
      <c r="BE33" s="151"/>
      <c r="BF33" s="150"/>
      <c r="BG33" s="151"/>
      <c r="BH33" s="93"/>
      <c r="BI33" s="93"/>
      <c r="BJ33" s="93"/>
      <c r="BK33" s="93"/>
      <c r="BL33" s="161"/>
      <c r="BM33" s="128"/>
      <c r="BN33" s="128"/>
      <c r="BO33" s="163"/>
      <c r="BP33" s="159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58"/>
      <c r="CD33" s="127"/>
      <c r="CE33" s="150"/>
      <c r="CF33" s="151"/>
      <c r="CG33" s="150"/>
      <c r="CH33" s="151"/>
      <c r="CI33" s="93"/>
      <c r="CJ33" s="93"/>
      <c r="CK33" s="93"/>
      <c r="CL33" s="150"/>
      <c r="CM33" s="159"/>
      <c r="CN33" s="113"/>
      <c r="CO33" s="113"/>
      <c r="CP33" s="126"/>
      <c r="CQ33" s="159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58"/>
      <c r="DG33" s="164" t="str">
        <f t="shared" si="1"/>
        <v/>
      </c>
      <c r="DH33" s="162"/>
      <c r="DI33" s="94" t="str">
        <f t="shared" si="2"/>
        <v/>
      </c>
      <c r="DJ33" s="181"/>
      <c r="DK33" s="37" t="e">
        <f>VLOOKUP(B33,Facility_Information!$B$6:$O$136,14,FALSE)</f>
        <v>#N/A</v>
      </c>
      <c r="DL33">
        <f t="shared" si="0"/>
        <v>0</v>
      </c>
      <c r="DM33" s="234" t="str">
        <f t="shared" si="3"/>
        <v/>
      </c>
    </row>
    <row r="34" spans="1:117" x14ac:dyDescent="0.25">
      <c r="A34" s="146"/>
      <c r="B34" s="14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22"/>
      <c r="W34" s="123"/>
      <c r="X34" s="232"/>
      <c r="Y34" s="232"/>
      <c r="Z34" s="125"/>
      <c r="AA34" s="124"/>
      <c r="AB34" s="125"/>
      <c r="AC34" s="124"/>
      <c r="AD34" s="124"/>
      <c r="AE34" s="124"/>
      <c r="AF34" s="125"/>
      <c r="AG34" s="124"/>
      <c r="AH34" s="124"/>
      <c r="AI34" s="124"/>
      <c r="AJ34" s="125"/>
      <c r="AK34" s="126"/>
      <c r="AL34" s="85"/>
      <c r="AM34" s="85"/>
      <c r="AN34" s="85"/>
      <c r="AO34" s="85"/>
      <c r="AP34" s="251"/>
      <c r="AQ34" s="251"/>
      <c r="AR34" s="251"/>
      <c r="AS34" s="251"/>
      <c r="AT34" s="85"/>
      <c r="AU34" s="85"/>
      <c r="AV34" s="85"/>
      <c r="AW34" s="85"/>
      <c r="AX34" s="127"/>
      <c r="AY34" s="93"/>
      <c r="AZ34" s="93"/>
      <c r="BA34" s="93"/>
      <c r="BB34" s="93"/>
      <c r="BC34" s="150"/>
      <c r="BD34" s="160"/>
      <c r="BE34" s="151"/>
      <c r="BF34" s="150"/>
      <c r="BG34" s="151"/>
      <c r="BH34" s="93"/>
      <c r="BI34" s="93"/>
      <c r="BJ34" s="93"/>
      <c r="BK34" s="93"/>
      <c r="BL34" s="161"/>
      <c r="BM34" s="128"/>
      <c r="BN34" s="128"/>
      <c r="BO34" s="163"/>
      <c r="BP34" s="159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58"/>
      <c r="CD34" s="127"/>
      <c r="CE34" s="150"/>
      <c r="CF34" s="151"/>
      <c r="CG34" s="150"/>
      <c r="CH34" s="151"/>
      <c r="CI34" s="93"/>
      <c r="CJ34" s="93"/>
      <c r="CK34" s="93"/>
      <c r="CL34" s="150"/>
      <c r="CM34" s="159"/>
      <c r="CN34" s="113"/>
      <c r="CO34" s="113"/>
      <c r="CP34" s="126"/>
      <c r="CQ34" s="159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58"/>
      <c r="DG34" s="164" t="str">
        <f t="shared" si="1"/>
        <v/>
      </c>
      <c r="DH34" s="162"/>
      <c r="DI34" s="94" t="str">
        <f t="shared" si="2"/>
        <v/>
      </c>
      <c r="DJ34" s="181"/>
      <c r="DK34" s="37" t="e">
        <f>VLOOKUP(B34,Facility_Information!$B$6:$O$136,14,FALSE)</f>
        <v>#N/A</v>
      </c>
      <c r="DL34">
        <f t="shared" si="0"/>
        <v>0</v>
      </c>
      <c r="DM34" s="234" t="str">
        <f t="shared" si="3"/>
        <v/>
      </c>
    </row>
    <row r="35" spans="1:117" x14ac:dyDescent="0.25">
      <c r="A35" s="146"/>
      <c r="B35" s="14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22"/>
      <c r="W35" s="123"/>
      <c r="X35" s="232"/>
      <c r="Y35" s="232"/>
      <c r="Z35" s="125"/>
      <c r="AA35" s="124"/>
      <c r="AB35" s="125"/>
      <c r="AC35" s="124"/>
      <c r="AD35" s="124"/>
      <c r="AE35" s="124"/>
      <c r="AF35" s="125"/>
      <c r="AG35" s="124"/>
      <c r="AH35" s="124"/>
      <c r="AI35" s="124"/>
      <c r="AJ35" s="125"/>
      <c r="AK35" s="126"/>
      <c r="AL35" s="85"/>
      <c r="AM35" s="85"/>
      <c r="AN35" s="85"/>
      <c r="AO35" s="85"/>
      <c r="AP35" s="251"/>
      <c r="AQ35" s="251"/>
      <c r="AR35" s="251"/>
      <c r="AS35" s="251"/>
      <c r="AT35" s="85"/>
      <c r="AU35" s="85"/>
      <c r="AV35" s="85"/>
      <c r="AW35" s="85"/>
      <c r="AX35" s="127"/>
      <c r="AY35" s="93"/>
      <c r="AZ35" s="93"/>
      <c r="BA35" s="93"/>
      <c r="BB35" s="93"/>
      <c r="BC35" s="150"/>
      <c r="BD35" s="160"/>
      <c r="BE35" s="151"/>
      <c r="BF35" s="150"/>
      <c r="BG35" s="151"/>
      <c r="BH35" s="93"/>
      <c r="BI35" s="93"/>
      <c r="BJ35" s="93"/>
      <c r="BK35" s="93"/>
      <c r="BL35" s="161"/>
      <c r="BM35" s="128"/>
      <c r="BN35" s="128"/>
      <c r="BO35" s="163"/>
      <c r="BP35" s="159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58"/>
      <c r="CD35" s="127"/>
      <c r="CE35" s="150"/>
      <c r="CF35" s="151"/>
      <c r="CG35" s="150"/>
      <c r="CH35" s="151"/>
      <c r="CI35" s="93"/>
      <c r="CJ35" s="93"/>
      <c r="CK35" s="93"/>
      <c r="CL35" s="150"/>
      <c r="CM35" s="159"/>
      <c r="CN35" s="113"/>
      <c r="CO35" s="113"/>
      <c r="CP35" s="126"/>
      <c r="CQ35" s="159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58"/>
      <c r="DG35" s="164" t="str">
        <f t="shared" si="1"/>
        <v/>
      </c>
      <c r="DH35" s="162"/>
      <c r="DI35" s="94" t="str">
        <f t="shared" si="2"/>
        <v/>
      </c>
      <c r="DJ35" s="181"/>
      <c r="DK35" s="37" t="e">
        <f>VLOOKUP(B35,Facility_Information!$B$6:$O$136,14,FALSE)</f>
        <v>#N/A</v>
      </c>
      <c r="DL35">
        <f t="shared" si="0"/>
        <v>0</v>
      </c>
      <c r="DM35" s="234" t="str">
        <f t="shared" si="3"/>
        <v/>
      </c>
    </row>
    <row r="36" spans="1:117" x14ac:dyDescent="0.25">
      <c r="A36" s="146"/>
      <c r="B36" s="14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22"/>
      <c r="W36" s="123"/>
      <c r="X36" s="232"/>
      <c r="Y36" s="232"/>
      <c r="Z36" s="125"/>
      <c r="AA36" s="124"/>
      <c r="AB36" s="125"/>
      <c r="AC36" s="124"/>
      <c r="AD36" s="124"/>
      <c r="AE36" s="124"/>
      <c r="AF36" s="125"/>
      <c r="AG36" s="124"/>
      <c r="AH36" s="124"/>
      <c r="AI36" s="124"/>
      <c r="AJ36" s="125"/>
      <c r="AK36" s="126"/>
      <c r="AL36" s="85"/>
      <c r="AM36" s="85"/>
      <c r="AN36" s="85"/>
      <c r="AO36" s="85"/>
      <c r="AP36" s="251"/>
      <c r="AQ36" s="251"/>
      <c r="AR36" s="251"/>
      <c r="AS36" s="251"/>
      <c r="AT36" s="85"/>
      <c r="AU36" s="85"/>
      <c r="AV36" s="85"/>
      <c r="AW36" s="85"/>
      <c r="AX36" s="127"/>
      <c r="AY36" s="93"/>
      <c r="AZ36" s="93"/>
      <c r="BA36" s="93"/>
      <c r="BB36" s="93"/>
      <c r="BC36" s="150"/>
      <c r="BD36" s="160"/>
      <c r="BE36" s="151"/>
      <c r="BF36" s="150"/>
      <c r="BG36" s="151"/>
      <c r="BH36" s="93"/>
      <c r="BI36" s="93"/>
      <c r="BJ36" s="93"/>
      <c r="BK36" s="93"/>
      <c r="BL36" s="161"/>
      <c r="BM36" s="128"/>
      <c r="BN36" s="128"/>
      <c r="BO36" s="163"/>
      <c r="BP36" s="159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58"/>
      <c r="CD36" s="127"/>
      <c r="CE36" s="150"/>
      <c r="CF36" s="151"/>
      <c r="CG36" s="150"/>
      <c r="CH36" s="151"/>
      <c r="CI36" s="93"/>
      <c r="CJ36" s="93"/>
      <c r="CK36" s="93"/>
      <c r="CL36" s="150"/>
      <c r="CM36" s="159"/>
      <c r="CN36" s="113"/>
      <c r="CO36" s="113"/>
      <c r="CP36" s="126"/>
      <c r="CQ36" s="159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58"/>
      <c r="DG36" s="164" t="str">
        <f t="shared" si="1"/>
        <v/>
      </c>
      <c r="DH36" s="162"/>
      <c r="DI36" s="94" t="str">
        <f t="shared" si="2"/>
        <v/>
      </c>
      <c r="DJ36" s="181"/>
      <c r="DK36" s="37" t="e">
        <f>VLOOKUP(B36,Facility_Information!$B$6:$O$136,14,FALSE)</f>
        <v>#N/A</v>
      </c>
      <c r="DL36">
        <f t="shared" si="0"/>
        <v>0</v>
      </c>
      <c r="DM36" s="234" t="str">
        <f t="shared" si="3"/>
        <v/>
      </c>
    </row>
    <row r="37" spans="1:117" x14ac:dyDescent="0.25">
      <c r="A37" s="146"/>
      <c r="B37" s="14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22"/>
      <c r="W37" s="123"/>
      <c r="X37" s="232"/>
      <c r="Y37" s="232"/>
      <c r="Z37" s="125"/>
      <c r="AA37" s="124"/>
      <c r="AB37" s="125"/>
      <c r="AC37" s="124"/>
      <c r="AD37" s="124"/>
      <c r="AE37" s="124"/>
      <c r="AF37" s="125"/>
      <c r="AG37" s="124"/>
      <c r="AH37" s="124"/>
      <c r="AI37" s="124"/>
      <c r="AJ37" s="125"/>
      <c r="AK37" s="126"/>
      <c r="AL37" s="85"/>
      <c r="AM37" s="85"/>
      <c r="AN37" s="85"/>
      <c r="AO37" s="85"/>
      <c r="AP37" s="251"/>
      <c r="AQ37" s="251"/>
      <c r="AR37" s="251"/>
      <c r="AS37" s="251"/>
      <c r="AT37" s="85"/>
      <c r="AU37" s="85"/>
      <c r="AV37" s="85"/>
      <c r="AW37" s="85"/>
      <c r="AX37" s="127"/>
      <c r="AY37" s="93"/>
      <c r="AZ37" s="93"/>
      <c r="BA37" s="93"/>
      <c r="BB37" s="93"/>
      <c r="BC37" s="150"/>
      <c r="BD37" s="160"/>
      <c r="BE37" s="151"/>
      <c r="BF37" s="150"/>
      <c r="BG37" s="151"/>
      <c r="BH37" s="93"/>
      <c r="BI37" s="93"/>
      <c r="BJ37" s="93"/>
      <c r="BK37" s="93"/>
      <c r="BL37" s="161"/>
      <c r="BM37" s="128"/>
      <c r="BN37" s="128"/>
      <c r="BO37" s="163"/>
      <c r="BP37" s="159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58"/>
      <c r="CD37" s="127"/>
      <c r="CE37" s="150"/>
      <c r="CF37" s="151"/>
      <c r="CG37" s="150"/>
      <c r="CH37" s="151"/>
      <c r="CI37" s="93"/>
      <c r="CJ37" s="93"/>
      <c r="CK37" s="93"/>
      <c r="CL37" s="150"/>
      <c r="CM37" s="159"/>
      <c r="CN37" s="113"/>
      <c r="CO37" s="113"/>
      <c r="CP37" s="126"/>
      <c r="CQ37" s="159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58"/>
      <c r="DG37" s="164" t="str">
        <f t="shared" si="1"/>
        <v/>
      </c>
      <c r="DH37" s="162"/>
      <c r="DI37" s="94" t="str">
        <f t="shared" si="2"/>
        <v/>
      </c>
      <c r="DJ37" s="181"/>
      <c r="DK37" s="37" t="e">
        <f>VLOOKUP(B37,Facility_Information!$B$6:$O$136,14,FALSE)</f>
        <v>#N/A</v>
      </c>
      <c r="DL37">
        <f t="shared" si="0"/>
        <v>0</v>
      </c>
      <c r="DM37" s="234" t="str">
        <f t="shared" si="3"/>
        <v/>
      </c>
    </row>
    <row r="38" spans="1:117" x14ac:dyDescent="0.25">
      <c r="A38" s="146"/>
      <c r="B38" s="14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22"/>
      <c r="W38" s="123"/>
      <c r="X38" s="232"/>
      <c r="Y38" s="232"/>
      <c r="Z38" s="125"/>
      <c r="AA38" s="124"/>
      <c r="AB38" s="125"/>
      <c r="AC38" s="124"/>
      <c r="AD38" s="124"/>
      <c r="AE38" s="124"/>
      <c r="AF38" s="125"/>
      <c r="AG38" s="124"/>
      <c r="AH38" s="124"/>
      <c r="AI38" s="124"/>
      <c r="AJ38" s="125"/>
      <c r="AK38" s="126"/>
      <c r="AL38" s="85"/>
      <c r="AM38" s="85"/>
      <c r="AN38" s="85"/>
      <c r="AO38" s="85"/>
      <c r="AP38" s="251"/>
      <c r="AQ38" s="251"/>
      <c r="AR38" s="251"/>
      <c r="AS38" s="251"/>
      <c r="AT38" s="85"/>
      <c r="AU38" s="85"/>
      <c r="AV38" s="85"/>
      <c r="AW38" s="85"/>
      <c r="AX38" s="127"/>
      <c r="AY38" s="93"/>
      <c r="AZ38" s="93"/>
      <c r="BA38" s="93"/>
      <c r="BB38" s="93"/>
      <c r="BC38" s="150"/>
      <c r="BD38" s="160"/>
      <c r="BE38" s="151"/>
      <c r="BF38" s="150"/>
      <c r="BG38" s="151"/>
      <c r="BH38" s="93"/>
      <c r="BI38" s="93"/>
      <c r="BJ38" s="93"/>
      <c r="BK38" s="93"/>
      <c r="BL38" s="161"/>
      <c r="BM38" s="128"/>
      <c r="BN38" s="128"/>
      <c r="BO38" s="163"/>
      <c r="BP38" s="159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58"/>
      <c r="CD38" s="127"/>
      <c r="CE38" s="150"/>
      <c r="CF38" s="151"/>
      <c r="CG38" s="150"/>
      <c r="CH38" s="151"/>
      <c r="CI38" s="93"/>
      <c r="CJ38" s="93"/>
      <c r="CK38" s="93"/>
      <c r="CL38" s="150"/>
      <c r="CM38" s="159"/>
      <c r="CN38" s="113"/>
      <c r="CO38" s="113"/>
      <c r="CP38" s="126"/>
      <c r="CQ38" s="159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58"/>
      <c r="DG38" s="164" t="str">
        <f t="shared" si="1"/>
        <v/>
      </c>
      <c r="DH38" s="162"/>
      <c r="DI38" s="94" t="str">
        <f t="shared" si="2"/>
        <v/>
      </c>
      <c r="DJ38" s="181"/>
      <c r="DK38" s="37" t="e">
        <f>VLOOKUP(B38,Facility_Information!$B$6:$O$136,14,FALSE)</f>
        <v>#N/A</v>
      </c>
      <c r="DL38">
        <f t="shared" si="0"/>
        <v>0</v>
      </c>
      <c r="DM38" s="234" t="str">
        <f t="shared" si="3"/>
        <v/>
      </c>
    </row>
    <row r="39" spans="1:117" x14ac:dyDescent="0.25">
      <c r="A39" s="146"/>
      <c r="B39" s="14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22"/>
      <c r="W39" s="123"/>
      <c r="X39" s="232"/>
      <c r="Y39" s="232"/>
      <c r="Z39" s="125"/>
      <c r="AA39" s="124"/>
      <c r="AB39" s="125"/>
      <c r="AC39" s="124"/>
      <c r="AD39" s="124"/>
      <c r="AE39" s="124"/>
      <c r="AF39" s="125"/>
      <c r="AG39" s="124"/>
      <c r="AH39" s="124"/>
      <c r="AI39" s="124"/>
      <c r="AJ39" s="125"/>
      <c r="AK39" s="126"/>
      <c r="AL39" s="85"/>
      <c r="AM39" s="85"/>
      <c r="AN39" s="85"/>
      <c r="AO39" s="85"/>
      <c r="AP39" s="251"/>
      <c r="AQ39" s="251"/>
      <c r="AR39" s="251"/>
      <c r="AS39" s="251"/>
      <c r="AT39" s="85"/>
      <c r="AU39" s="85"/>
      <c r="AV39" s="85"/>
      <c r="AW39" s="85"/>
      <c r="AX39" s="127"/>
      <c r="AY39" s="93"/>
      <c r="AZ39" s="93"/>
      <c r="BA39" s="93"/>
      <c r="BB39" s="93"/>
      <c r="BC39" s="150"/>
      <c r="BD39" s="160"/>
      <c r="BE39" s="151"/>
      <c r="BF39" s="150"/>
      <c r="BG39" s="151"/>
      <c r="BH39" s="93"/>
      <c r="BI39" s="93"/>
      <c r="BJ39" s="93"/>
      <c r="BK39" s="93"/>
      <c r="BL39" s="161"/>
      <c r="BM39" s="128"/>
      <c r="BN39" s="128"/>
      <c r="BO39" s="163"/>
      <c r="BP39" s="159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58"/>
      <c r="CD39" s="127"/>
      <c r="CE39" s="150"/>
      <c r="CF39" s="151"/>
      <c r="CG39" s="150"/>
      <c r="CH39" s="151"/>
      <c r="CI39" s="93"/>
      <c r="CJ39" s="93"/>
      <c r="CK39" s="93"/>
      <c r="CL39" s="150"/>
      <c r="CM39" s="159"/>
      <c r="CN39" s="113"/>
      <c r="CO39" s="113"/>
      <c r="CP39" s="126"/>
      <c r="CQ39" s="159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58"/>
      <c r="DG39" s="164" t="str">
        <f t="shared" si="1"/>
        <v/>
      </c>
      <c r="DH39" s="162"/>
      <c r="DI39" s="94" t="str">
        <f t="shared" si="2"/>
        <v/>
      </c>
      <c r="DJ39" s="181"/>
      <c r="DK39" s="37" t="e">
        <f>VLOOKUP(B39,Facility_Information!$B$6:$O$136,14,FALSE)</f>
        <v>#N/A</v>
      </c>
      <c r="DL39">
        <f t="shared" si="0"/>
        <v>0</v>
      </c>
      <c r="DM39" s="234" t="str">
        <f t="shared" si="3"/>
        <v/>
      </c>
    </row>
    <row r="40" spans="1:117" x14ac:dyDescent="0.25">
      <c r="A40" s="146"/>
      <c r="B40" s="14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22"/>
      <c r="W40" s="123"/>
      <c r="X40" s="232"/>
      <c r="Y40" s="232"/>
      <c r="Z40" s="125"/>
      <c r="AA40" s="124"/>
      <c r="AB40" s="125"/>
      <c r="AC40" s="124"/>
      <c r="AD40" s="124"/>
      <c r="AE40" s="124"/>
      <c r="AF40" s="125"/>
      <c r="AG40" s="124"/>
      <c r="AH40" s="124"/>
      <c r="AI40" s="124"/>
      <c r="AJ40" s="125"/>
      <c r="AK40" s="126"/>
      <c r="AL40" s="85"/>
      <c r="AM40" s="85"/>
      <c r="AN40" s="85"/>
      <c r="AO40" s="85"/>
      <c r="AP40" s="251"/>
      <c r="AQ40" s="251"/>
      <c r="AR40" s="251"/>
      <c r="AS40" s="251"/>
      <c r="AT40" s="85"/>
      <c r="AU40" s="85"/>
      <c r="AV40" s="85"/>
      <c r="AW40" s="85"/>
      <c r="AX40" s="127"/>
      <c r="AY40" s="93"/>
      <c r="AZ40" s="93"/>
      <c r="BA40" s="93"/>
      <c r="BB40" s="93"/>
      <c r="BC40" s="150"/>
      <c r="BD40" s="160"/>
      <c r="BE40" s="151"/>
      <c r="BF40" s="150"/>
      <c r="BG40" s="151"/>
      <c r="BH40" s="93"/>
      <c r="BI40" s="93"/>
      <c r="BJ40" s="93"/>
      <c r="BK40" s="93"/>
      <c r="BL40" s="161"/>
      <c r="BM40" s="128"/>
      <c r="BN40" s="128"/>
      <c r="BO40" s="163"/>
      <c r="BP40" s="159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58"/>
      <c r="CD40" s="127"/>
      <c r="CE40" s="150"/>
      <c r="CF40" s="151"/>
      <c r="CG40" s="150"/>
      <c r="CH40" s="151"/>
      <c r="CI40" s="93"/>
      <c r="CJ40" s="93"/>
      <c r="CK40" s="93"/>
      <c r="CL40" s="150"/>
      <c r="CM40" s="159"/>
      <c r="CN40" s="113"/>
      <c r="CO40" s="113"/>
      <c r="CP40" s="126"/>
      <c r="CQ40" s="159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58"/>
      <c r="DG40" s="164" t="str">
        <f t="shared" si="1"/>
        <v/>
      </c>
      <c r="DH40" s="162"/>
      <c r="DI40" s="94" t="str">
        <f t="shared" si="2"/>
        <v/>
      </c>
      <c r="DJ40" s="181"/>
      <c r="DK40" s="37" t="e">
        <f>VLOOKUP(B40,Facility_Information!$B$6:$O$136,14,FALSE)</f>
        <v>#N/A</v>
      </c>
      <c r="DL40">
        <f t="shared" si="0"/>
        <v>0</v>
      </c>
      <c r="DM40" s="234" t="str">
        <f t="shared" si="3"/>
        <v/>
      </c>
    </row>
    <row r="41" spans="1:117" x14ac:dyDescent="0.25">
      <c r="A41" s="146"/>
      <c r="B41" s="14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22"/>
      <c r="W41" s="123"/>
      <c r="X41" s="232"/>
      <c r="Y41" s="232"/>
      <c r="Z41" s="125"/>
      <c r="AA41" s="124"/>
      <c r="AB41" s="125"/>
      <c r="AC41" s="124"/>
      <c r="AD41" s="124"/>
      <c r="AE41" s="124"/>
      <c r="AF41" s="125"/>
      <c r="AG41" s="124"/>
      <c r="AH41" s="124"/>
      <c r="AI41" s="124"/>
      <c r="AJ41" s="125"/>
      <c r="AK41" s="126"/>
      <c r="AL41" s="85"/>
      <c r="AM41" s="85"/>
      <c r="AN41" s="85"/>
      <c r="AO41" s="85"/>
      <c r="AP41" s="251"/>
      <c r="AQ41" s="251"/>
      <c r="AR41" s="251"/>
      <c r="AS41" s="251"/>
      <c r="AT41" s="85"/>
      <c r="AU41" s="85"/>
      <c r="AV41" s="85"/>
      <c r="AW41" s="85"/>
      <c r="AX41" s="127"/>
      <c r="AY41" s="93"/>
      <c r="AZ41" s="93"/>
      <c r="BA41" s="93"/>
      <c r="BB41" s="93"/>
      <c r="BC41" s="150"/>
      <c r="BD41" s="160"/>
      <c r="BE41" s="151"/>
      <c r="BF41" s="150"/>
      <c r="BG41" s="151"/>
      <c r="BH41" s="93"/>
      <c r="BI41" s="93"/>
      <c r="BJ41" s="93"/>
      <c r="BK41" s="93"/>
      <c r="BL41" s="161"/>
      <c r="BM41" s="128"/>
      <c r="BN41" s="128"/>
      <c r="BO41" s="163"/>
      <c r="BP41" s="159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58"/>
      <c r="CD41" s="127"/>
      <c r="CE41" s="150"/>
      <c r="CF41" s="151"/>
      <c r="CG41" s="150"/>
      <c r="CH41" s="151"/>
      <c r="CI41" s="93"/>
      <c r="CJ41" s="93"/>
      <c r="CK41" s="93"/>
      <c r="CL41" s="150"/>
      <c r="CM41" s="159"/>
      <c r="CN41" s="113"/>
      <c r="CO41" s="113"/>
      <c r="CP41" s="126"/>
      <c r="CQ41" s="159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58"/>
      <c r="DG41" s="164" t="str">
        <f t="shared" si="1"/>
        <v/>
      </c>
      <c r="DH41" s="162"/>
      <c r="DI41" s="94" t="str">
        <f t="shared" si="2"/>
        <v/>
      </c>
      <c r="DJ41" s="181"/>
      <c r="DK41" s="37" t="e">
        <f>VLOOKUP(B41,Facility_Information!$B$6:$O$136,14,FALSE)</f>
        <v>#N/A</v>
      </c>
      <c r="DL41">
        <f t="shared" si="0"/>
        <v>0</v>
      </c>
      <c r="DM41" s="234" t="str">
        <f t="shared" si="3"/>
        <v/>
      </c>
    </row>
    <row r="42" spans="1:117" x14ac:dyDescent="0.25">
      <c r="A42" s="146"/>
      <c r="B42" s="14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22"/>
      <c r="W42" s="123"/>
      <c r="X42" s="232"/>
      <c r="Y42" s="232"/>
      <c r="Z42" s="125"/>
      <c r="AA42" s="124"/>
      <c r="AB42" s="125"/>
      <c r="AC42" s="124"/>
      <c r="AD42" s="124"/>
      <c r="AE42" s="124"/>
      <c r="AF42" s="125"/>
      <c r="AG42" s="124"/>
      <c r="AH42" s="124"/>
      <c r="AI42" s="124"/>
      <c r="AJ42" s="125"/>
      <c r="AK42" s="126"/>
      <c r="AL42" s="85"/>
      <c r="AM42" s="85"/>
      <c r="AN42" s="85"/>
      <c r="AO42" s="85"/>
      <c r="AP42" s="251"/>
      <c r="AQ42" s="251"/>
      <c r="AR42" s="251"/>
      <c r="AS42" s="251"/>
      <c r="AT42" s="85"/>
      <c r="AU42" s="85"/>
      <c r="AV42" s="85"/>
      <c r="AW42" s="85"/>
      <c r="AX42" s="127"/>
      <c r="AY42" s="93"/>
      <c r="AZ42" s="93"/>
      <c r="BA42" s="93"/>
      <c r="BB42" s="93"/>
      <c r="BC42" s="150"/>
      <c r="BD42" s="160"/>
      <c r="BE42" s="151"/>
      <c r="BF42" s="150"/>
      <c r="BG42" s="151"/>
      <c r="BH42" s="93"/>
      <c r="BI42" s="93"/>
      <c r="BJ42" s="93"/>
      <c r="BK42" s="93"/>
      <c r="BL42" s="161"/>
      <c r="BM42" s="128"/>
      <c r="BN42" s="128"/>
      <c r="BO42" s="163"/>
      <c r="BP42" s="159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58"/>
      <c r="CD42" s="127"/>
      <c r="CE42" s="150"/>
      <c r="CF42" s="151"/>
      <c r="CG42" s="150"/>
      <c r="CH42" s="151"/>
      <c r="CI42" s="93"/>
      <c r="CJ42" s="93"/>
      <c r="CK42" s="93"/>
      <c r="CL42" s="150"/>
      <c r="CM42" s="159"/>
      <c r="CN42" s="113"/>
      <c r="CO42" s="113"/>
      <c r="CP42" s="126"/>
      <c r="CQ42" s="159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58"/>
      <c r="DG42" s="164" t="str">
        <f t="shared" si="1"/>
        <v/>
      </c>
      <c r="DH42" s="162"/>
      <c r="DI42" s="94" t="str">
        <f t="shared" si="2"/>
        <v/>
      </c>
      <c r="DJ42" s="181"/>
      <c r="DK42" s="37" t="e">
        <f>VLOOKUP(B42,Facility_Information!$B$6:$O$136,14,FALSE)</f>
        <v>#N/A</v>
      </c>
      <c r="DL42">
        <f t="shared" si="0"/>
        <v>0</v>
      </c>
      <c r="DM42" s="234" t="str">
        <f t="shared" si="3"/>
        <v/>
      </c>
    </row>
    <row r="43" spans="1:117" x14ac:dyDescent="0.25">
      <c r="A43" s="146"/>
      <c r="B43" s="14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22"/>
      <c r="W43" s="123"/>
      <c r="X43" s="232"/>
      <c r="Y43" s="232"/>
      <c r="Z43" s="125"/>
      <c r="AA43" s="124"/>
      <c r="AB43" s="125"/>
      <c r="AC43" s="124"/>
      <c r="AD43" s="124"/>
      <c r="AE43" s="124"/>
      <c r="AF43" s="125"/>
      <c r="AG43" s="124"/>
      <c r="AH43" s="124"/>
      <c r="AI43" s="124"/>
      <c r="AJ43" s="125"/>
      <c r="AK43" s="126"/>
      <c r="AL43" s="85"/>
      <c r="AM43" s="85"/>
      <c r="AN43" s="85"/>
      <c r="AO43" s="85"/>
      <c r="AP43" s="251"/>
      <c r="AQ43" s="251"/>
      <c r="AR43" s="251"/>
      <c r="AS43" s="251"/>
      <c r="AT43" s="85"/>
      <c r="AU43" s="85"/>
      <c r="AV43" s="85"/>
      <c r="AW43" s="85"/>
      <c r="AX43" s="127"/>
      <c r="AY43" s="93"/>
      <c r="AZ43" s="93"/>
      <c r="BA43" s="93"/>
      <c r="BB43" s="93"/>
      <c r="BC43" s="150"/>
      <c r="BD43" s="160"/>
      <c r="BE43" s="151"/>
      <c r="BF43" s="150"/>
      <c r="BG43" s="151"/>
      <c r="BH43" s="93"/>
      <c r="BI43" s="93"/>
      <c r="BJ43" s="93"/>
      <c r="BK43" s="93"/>
      <c r="BL43" s="161"/>
      <c r="BM43" s="128"/>
      <c r="BN43" s="128"/>
      <c r="BO43" s="163"/>
      <c r="BP43" s="159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58"/>
      <c r="CD43" s="127"/>
      <c r="CE43" s="150"/>
      <c r="CF43" s="151"/>
      <c r="CG43" s="150"/>
      <c r="CH43" s="151"/>
      <c r="CI43" s="93"/>
      <c r="CJ43" s="93"/>
      <c r="CK43" s="93"/>
      <c r="CL43" s="150"/>
      <c r="CM43" s="159"/>
      <c r="CN43" s="113"/>
      <c r="CO43" s="113"/>
      <c r="CP43" s="126"/>
      <c r="CQ43" s="159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58"/>
      <c r="DG43" s="164" t="str">
        <f t="shared" si="1"/>
        <v/>
      </c>
      <c r="DH43" s="162"/>
      <c r="DI43" s="94" t="str">
        <f t="shared" si="2"/>
        <v/>
      </c>
      <c r="DJ43" s="181"/>
      <c r="DK43" s="37" t="e">
        <f>VLOOKUP(B43,Facility_Information!$B$6:$O$136,14,FALSE)</f>
        <v>#N/A</v>
      </c>
      <c r="DL43">
        <f t="shared" si="0"/>
        <v>0</v>
      </c>
      <c r="DM43" s="234" t="str">
        <f t="shared" si="3"/>
        <v/>
      </c>
    </row>
    <row r="44" spans="1:117" x14ac:dyDescent="0.25">
      <c r="A44" s="146"/>
      <c r="B44" s="14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22"/>
      <c r="W44" s="123"/>
      <c r="X44" s="232"/>
      <c r="Y44" s="232"/>
      <c r="Z44" s="125"/>
      <c r="AA44" s="124"/>
      <c r="AB44" s="125"/>
      <c r="AC44" s="124"/>
      <c r="AD44" s="124"/>
      <c r="AE44" s="124"/>
      <c r="AF44" s="125"/>
      <c r="AG44" s="124"/>
      <c r="AH44" s="124"/>
      <c r="AI44" s="124"/>
      <c r="AJ44" s="125"/>
      <c r="AK44" s="126"/>
      <c r="AL44" s="85"/>
      <c r="AM44" s="85"/>
      <c r="AN44" s="85"/>
      <c r="AO44" s="85"/>
      <c r="AP44" s="251"/>
      <c r="AQ44" s="251"/>
      <c r="AR44" s="251"/>
      <c r="AS44" s="251"/>
      <c r="AT44" s="85"/>
      <c r="AU44" s="85"/>
      <c r="AV44" s="85"/>
      <c r="AW44" s="85"/>
      <c r="AX44" s="127"/>
      <c r="AY44" s="93"/>
      <c r="AZ44" s="93"/>
      <c r="BA44" s="93"/>
      <c r="BB44" s="93"/>
      <c r="BC44" s="150"/>
      <c r="BD44" s="160"/>
      <c r="BE44" s="151"/>
      <c r="BF44" s="150"/>
      <c r="BG44" s="151"/>
      <c r="BH44" s="93"/>
      <c r="BI44" s="93"/>
      <c r="BJ44" s="93"/>
      <c r="BK44" s="93"/>
      <c r="BL44" s="161"/>
      <c r="BM44" s="128"/>
      <c r="BN44" s="128"/>
      <c r="BO44" s="163"/>
      <c r="BP44" s="159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58"/>
      <c r="CD44" s="127"/>
      <c r="CE44" s="150"/>
      <c r="CF44" s="151"/>
      <c r="CG44" s="150"/>
      <c r="CH44" s="151"/>
      <c r="CI44" s="93"/>
      <c r="CJ44" s="93"/>
      <c r="CK44" s="93"/>
      <c r="CL44" s="150"/>
      <c r="CM44" s="159"/>
      <c r="CN44" s="113"/>
      <c r="CO44" s="113"/>
      <c r="CP44" s="126"/>
      <c r="CQ44" s="159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58"/>
      <c r="DG44" s="164" t="str">
        <f t="shared" si="1"/>
        <v/>
      </c>
      <c r="DH44" s="162"/>
      <c r="DI44" s="94" t="str">
        <f t="shared" si="2"/>
        <v/>
      </c>
      <c r="DJ44" s="181"/>
      <c r="DK44" s="37" t="e">
        <f>VLOOKUP(B44,Facility_Information!$B$6:$O$136,14,FALSE)</f>
        <v>#N/A</v>
      </c>
      <c r="DL44">
        <f t="shared" si="0"/>
        <v>0</v>
      </c>
      <c r="DM44" s="234" t="str">
        <f t="shared" si="3"/>
        <v/>
      </c>
    </row>
    <row r="45" spans="1:117" x14ac:dyDescent="0.25">
      <c r="A45" s="146"/>
      <c r="B45" s="14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22"/>
      <c r="W45" s="123"/>
      <c r="X45" s="232"/>
      <c r="Y45" s="232"/>
      <c r="Z45" s="125"/>
      <c r="AA45" s="124"/>
      <c r="AB45" s="125"/>
      <c r="AC45" s="124"/>
      <c r="AD45" s="124"/>
      <c r="AE45" s="124"/>
      <c r="AF45" s="125"/>
      <c r="AG45" s="124"/>
      <c r="AH45" s="124"/>
      <c r="AI45" s="124"/>
      <c r="AJ45" s="125"/>
      <c r="AK45" s="126"/>
      <c r="AL45" s="85"/>
      <c r="AM45" s="85"/>
      <c r="AN45" s="85"/>
      <c r="AO45" s="85"/>
      <c r="AP45" s="251"/>
      <c r="AQ45" s="251"/>
      <c r="AR45" s="251"/>
      <c r="AS45" s="251"/>
      <c r="AT45" s="85"/>
      <c r="AU45" s="85"/>
      <c r="AV45" s="85"/>
      <c r="AW45" s="85"/>
      <c r="AX45" s="127"/>
      <c r="AY45" s="93"/>
      <c r="AZ45" s="93"/>
      <c r="BA45" s="93"/>
      <c r="BB45" s="93"/>
      <c r="BC45" s="150"/>
      <c r="BD45" s="160"/>
      <c r="BE45" s="151"/>
      <c r="BF45" s="150"/>
      <c r="BG45" s="151"/>
      <c r="BH45" s="93"/>
      <c r="BI45" s="93"/>
      <c r="BJ45" s="93"/>
      <c r="BK45" s="93"/>
      <c r="BL45" s="161"/>
      <c r="BM45" s="128"/>
      <c r="BN45" s="128"/>
      <c r="BO45" s="163"/>
      <c r="BP45" s="159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58"/>
      <c r="CD45" s="127"/>
      <c r="CE45" s="150"/>
      <c r="CF45" s="151"/>
      <c r="CG45" s="150"/>
      <c r="CH45" s="151"/>
      <c r="CI45" s="93"/>
      <c r="CJ45" s="93"/>
      <c r="CK45" s="93"/>
      <c r="CL45" s="150"/>
      <c r="CM45" s="159"/>
      <c r="CN45" s="113"/>
      <c r="CO45" s="113"/>
      <c r="CP45" s="126"/>
      <c r="CQ45" s="159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58"/>
      <c r="DG45" s="164" t="str">
        <f t="shared" si="1"/>
        <v/>
      </c>
      <c r="DH45" s="162"/>
      <c r="DI45" s="94" t="str">
        <f t="shared" si="2"/>
        <v/>
      </c>
      <c r="DJ45" s="181"/>
      <c r="DK45" s="37" t="e">
        <f>VLOOKUP(B45,Facility_Information!$B$6:$O$136,14,FALSE)</f>
        <v>#N/A</v>
      </c>
      <c r="DL45">
        <f t="shared" si="0"/>
        <v>0</v>
      </c>
      <c r="DM45" s="234" t="str">
        <f t="shared" si="3"/>
        <v/>
      </c>
    </row>
    <row r="46" spans="1:117" x14ac:dyDescent="0.25">
      <c r="A46" s="146"/>
      <c r="B46" s="14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22"/>
      <c r="W46" s="123"/>
      <c r="X46" s="232"/>
      <c r="Y46" s="232"/>
      <c r="Z46" s="125"/>
      <c r="AA46" s="124"/>
      <c r="AB46" s="125"/>
      <c r="AC46" s="124"/>
      <c r="AD46" s="124"/>
      <c r="AE46" s="124"/>
      <c r="AF46" s="125"/>
      <c r="AG46" s="124"/>
      <c r="AH46" s="124"/>
      <c r="AI46" s="124"/>
      <c r="AJ46" s="125"/>
      <c r="AK46" s="126"/>
      <c r="AL46" s="85"/>
      <c r="AM46" s="85"/>
      <c r="AN46" s="85"/>
      <c r="AO46" s="85"/>
      <c r="AP46" s="251"/>
      <c r="AQ46" s="251"/>
      <c r="AR46" s="251"/>
      <c r="AS46" s="251"/>
      <c r="AT46" s="85"/>
      <c r="AU46" s="85"/>
      <c r="AV46" s="85"/>
      <c r="AW46" s="85"/>
      <c r="AX46" s="127"/>
      <c r="AY46" s="93"/>
      <c r="AZ46" s="93"/>
      <c r="BA46" s="93"/>
      <c r="BB46" s="93"/>
      <c r="BC46" s="150"/>
      <c r="BD46" s="160"/>
      <c r="BE46" s="151"/>
      <c r="BF46" s="150"/>
      <c r="BG46" s="151"/>
      <c r="BH46" s="93"/>
      <c r="BI46" s="93"/>
      <c r="BJ46" s="93"/>
      <c r="BK46" s="93"/>
      <c r="BL46" s="161"/>
      <c r="BM46" s="128"/>
      <c r="BN46" s="128"/>
      <c r="BO46" s="163"/>
      <c r="BP46" s="159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58"/>
      <c r="CD46" s="127"/>
      <c r="CE46" s="150"/>
      <c r="CF46" s="151"/>
      <c r="CG46" s="150"/>
      <c r="CH46" s="151"/>
      <c r="CI46" s="93"/>
      <c r="CJ46" s="93"/>
      <c r="CK46" s="93"/>
      <c r="CL46" s="150"/>
      <c r="CM46" s="159"/>
      <c r="CN46" s="113"/>
      <c r="CO46" s="113"/>
      <c r="CP46" s="126"/>
      <c r="CQ46" s="159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58"/>
      <c r="DG46" s="164" t="str">
        <f t="shared" si="1"/>
        <v/>
      </c>
      <c r="DH46" s="162"/>
      <c r="DI46" s="94" t="str">
        <f t="shared" si="2"/>
        <v/>
      </c>
      <c r="DJ46" s="181"/>
      <c r="DK46" s="37" t="e">
        <f>VLOOKUP(B46,Facility_Information!$B$6:$O$136,14,FALSE)</f>
        <v>#N/A</v>
      </c>
      <c r="DL46">
        <f t="shared" si="0"/>
        <v>0</v>
      </c>
      <c r="DM46" s="234" t="str">
        <f t="shared" si="3"/>
        <v/>
      </c>
    </row>
    <row r="47" spans="1:117" x14ac:dyDescent="0.25">
      <c r="A47" s="146"/>
      <c r="B47" s="14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22"/>
      <c r="W47" s="123"/>
      <c r="X47" s="232"/>
      <c r="Y47" s="232"/>
      <c r="Z47" s="125"/>
      <c r="AA47" s="124"/>
      <c r="AB47" s="125"/>
      <c r="AC47" s="124"/>
      <c r="AD47" s="124"/>
      <c r="AE47" s="124"/>
      <c r="AF47" s="125"/>
      <c r="AG47" s="124"/>
      <c r="AH47" s="124"/>
      <c r="AI47" s="124"/>
      <c r="AJ47" s="125"/>
      <c r="AK47" s="126"/>
      <c r="AL47" s="85"/>
      <c r="AM47" s="85"/>
      <c r="AN47" s="85"/>
      <c r="AO47" s="85"/>
      <c r="AP47" s="251"/>
      <c r="AQ47" s="251"/>
      <c r="AR47" s="251"/>
      <c r="AS47" s="251"/>
      <c r="AT47" s="85"/>
      <c r="AU47" s="85"/>
      <c r="AV47" s="85"/>
      <c r="AW47" s="85"/>
      <c r="AX47" s="127"/>
      <c r="AY47" s="93"/>
      <c r="AZ47" s="93"/>
      <c r="BA47" s="93"/>
      <c r="BB47" s="93"/>
      <c r="BC47" s="150"/>
      <c r="BD47" s="160"/>
      <c r="BE47" s="151"/>
      <c r="BF47" s="150"/>
      <c r="BG47" s="151"/>
      <c r="BH47" s="93"/>
      <c r="BI47" s="93"/>
      <c r="BJ47" s="93"/>
      <c r="BK47" s="93"/>
      <c r="BL47" s="161"/>
      <c r="BM47" s="128"/>
      <c r="BN47" s="128"/>
      <c r="BO47" s="163"/>
      <c r="BP47" s="159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58"/>
      <c r="CD47" s="127"/>
      <c r="CE47" s="150"/>
      <c r="CF47" s="151"/>
      <c r="CG47" s="150"/>
      <c r="CH47" s="151"/>
      <c r="CI47" s="93"/>
      <c r="CJ47" s="93"/>
      <c r="CK47" s="93"/>
      <c r="CL47" s="150"/>
      <c r="CM47" s="159"/>
      <c r="CN47" s="113"/>
      <c r="CO47" s="113"/>
      <c r="CP47" s="126"/>
      <c r="CQ47" s="159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58"/>
      <c r="DG47" s="164" t="str">
        <f t="shared" si="1"/>
        <v/>
      </c>
      <c r="DH47" s="162"/>
      <c r="DI47" s="94" t="str">
        <f t="shared" si="2"/>
        <v/>
      </c>
      <c r="DJ47" s="181"/>
      <c r="DK47" s="37" t="e">
        <f>VLOOKUP(B47,Facility_Information!$B$6:$O$136,14,FALSE)</f>
        <v>#N/A</v>
      </c>
      <c r="DL47">
        <f t="shared" si="0"/>
        <v>0</v>
      </c>
      <c r="DM47" s="234" t="str">
        <f t="shared" si="3"/>
        <v/>
      </c>
    </row>
    <row r="48" spans="1:117" x14ac:dyDescent="0.25">
      <c r="A48" s="146"/>
      <c r="B48" s="142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22"/>
      <c r="W48" s="123"/>
      <c r="X48" s="232"/>
      <c r="Y48" s="232"/>
      <c r="Z48" s="125"/>
      <c r="AA48" s="124"/>
      <c r="AB48" s="125"/>
      <c r="AC48" s="124"/>
      <c r="AD48" s="124"/>
      <c r="AE48" s="124"/>
      <c r="AF48" s="125"/>
      <c r="AG48" s="124"/>
      <c r="AH48" s="124"/>
      <c r="AI48" s="124"/>
      <c r="AJ48" s="125"/>
      <c r="AK48" s="126"/>
      <c r="AL48" s="85"/>
      <c r="AM48" s="85"/>
      <c r="AN48" s="85"/>
      <c r="AO48" s="85"/>
      <c r="AP48" s="251"/>
      <c r="AQ48" s="251"/>
      <c r="AR48" s="251"/>
      <c r="AS48" s="251"/>
      <c r="AT48" s="85"/>
      <c r="AU48" s="85"/>
      <c r="AV48" s="85"/>
      <c r="AW48" s="85"/>
      <c r="AX48" s="127"/>
      <c r="AY48" s="93"/>
      <c r="AZ48" s="93"/>
      <c r="BA48" s="93"/>
      <c r="BB48" s="93"/>
      <c r="BC48" s="150"/>
      <c r="BD48" s="160"/>
      <c r="BE48" s="151"/>
      <c r="BF48" s="150"/>
      <c r="BG48" s="151"/>
      <c r="BH48" s="93"/>
      <c r="BI48" s="93"/>
      <c r="BJ48" s="93"/>
      <c r="BK48" s="93"/>
      <c r="BL48" s="161"/>
      <c r="BM48" s="128"/>
      <c r="BN48" s="128"/>
      <c r="BO48" s="163"/>
      <c r="BP48" s="159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58"/>
      <c r="CD48" s="127"/>
      <c r="CE48" s="150"/>
      <c r="CF48" s="151"/>
      <c r="CG48" s="150"/>
      <c r="CH48" s="151"/>
      <c r="CI48" s="93"/>
      <c r="CJ48" s="93"/>
      <c r="CK48" s="93"/>
      <c r="CL48" s="150"/>
      <c r="CM48" s="159"/>
      <c r="CN48" s="113"/>
      <c r="CO48" s="113"/>
      <c r="CP48" s="126"/>
      <c r="CQ48" s="159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58"/>
      <c r="DG48" s="164" t="str">
        <f t="shared" si="1"/>
        <v/>
      </c>
      <c r="DH48" s="162"/>
      <c r="DI48" s="94" t="str">
        <f t="shared" si="2"/>
        <v/>
      </c>
      <c r="DJ48" s="181"/>
      <c r="DK48" s="37" t="e">
        <f>VLOOKUP(B48,Facility_Information!$B$6:$O$136,14,FALSE)</f>
        <v>#N/A</v>
      </c>
      <c r="DL48">
        <f t="shared" si="0"/>
        <v>0</v>
      </c>
      <c r="DM48" s="234" t="str">
        <f t="shared" si="3"/>
        <v/>
      </c>
    </row>
    <row r="49" spans="1:117" x14ac:dyDescent="0.25">
      <c r="A49" s="146"/>
      <c r="B49" s="14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22"/>
      <c r="W49" s="123"/>
      <c r="X49" s="232"/>
      <c r="Y49" s="232"/>
      <c r="Z49" s="125"/>
      <c r="AA49" s="124"/>
      <c r="AB49" s="125"/>
      <c r="AC49" s="124"/>
      <c r="AD49" s="124"/>
      <c r="AE49" s="124"/>
      <c r="AF49" s="125"/>
      <c r="AG49" s="124"/>
      <c r="AH49" s="124"/>
      <c r="AI49" s="124"/>
      <c r="AJ49" s="125"/>
      <c r="AK49" s="126"/>
      <c r="AL49" s="85"/>
      <c r="AM49" s="85"/>
      <c r="AN49" s="85"/>
      <c r="AO49" s="85"/>
      <c r="AP49" s="251"/>
      <c r="AQ49" s="251"/>
      <c r="AR49" s="251"/>
      <c r="AS49" s="251"/>
      <c r="AT49" s="85"/>
      <c r="AU49" s="85"/>
      <c r="AV49" s="85"/>
      <c r="AW49" s="85"/>
      <c r="AX49" s="127"/>
      <c r="AY49" s="93"/>
      <c r="AZ49" s="93"/>
      <c r="BA49" s="93"/>
      <c r="BB49" s="93"/>
      <c r="BC49" s="150"/>
      <c r="BD49" s="160"/>
      <c r="BE49" s="151"/>
      <c r="BF49" s="150"/>
      <c r="BG49" s="151"/>
      <c r="BH49" s="93"/>
      <c r="BI49" s="93"/>
      <c r="BJ49" s="93"/>
      <c r="BK49" s="93"/>
      <c r="BL49" s="161"/>
      <c r="BM49" s="128"/>
      <c r="BN49" s="128"/>
      <c r="BO49" s="163"/>
      <c r="BP49" s="159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58"/>
      <c r="CD49" s="127"/>
      <c r="CE49" s="150"/>
      <c r="CF49" s="151"/>
      <c r="CG49" s="150"/>
      <c r="CH49" s="151"/>
      <c r="CI49" s="93"/>
      <c r="CJ49" s="93"/>
      <c r="CK49" s="93"/>
      <c r="CL49" s="150"/>
      <c r="CM49" s="159"/>
      <c r="CN49" s="113"/>
      <c r="CO49" s="113"/>
      <c r="CP49" s="126"/>
      <c r="CQ49" s="159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58"/>
      <c r="DG49" s="164" t="str">
        <f t="shared" si="1"/>
        <v/>
      </c>
      <c r="DH49" s="162"/>
      <c r="DI49" s="94" t="str">
        <f t="shared" si="2"/>
        <v/>
      </c>
      <c r="DJ49" s="181"/>
      <c r="DK49" s="37" t="e">
        <f>VLOOKUP(B49,Facility_Information!$B$6:$O$136,14,FALSE)</f>
        <v>#N/A</v>
      </c>
      <c r="DL49">
        <f t="shared" si="0"/>
        <v>0</v>
      </c>
      <c r="DM49" s="234" t="str">
        <f t="shared" si="3"/>
        <v/>
      </c>
    </row>
    <row r="50" spans="1:117" x14ac:dyDescent="0.25">
      <c r="A50" s="146"/>
      <c r="B50" s="14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22"/>
      <c r="W50" s="123"/>
      <c r="X50" s="232"/>
      <c r="Y50" s="232"/>
      <c r="Z50" s="125"/>
      <c r="AA50" s="124"/>
      <c r="AB50" s="125"/>
      <c r="AC50" s="124"/>
      <c r="AD50" s="124"/>
      <c r="AE50" s="124"/>
      <c r="AF50" s="125"/>
      <c r="AG50" s="124"/>
      <c r="AH50" s="124"/>
      <c r="AI50" s="124"/>
      <c r="AJ50" s="125"/>
      <c r="AK50" s="126"/>
      <c r="AL50" s="85"/>
      <c r="AM50" s="85"/>
      <c r="AN50" s="85"/>
      <c r="AO50" s="85"/>
      <c r="AP50" s="251"/>
      <c r="AQ50" s="251"/>
      <c r="AR50" s="251"/>
      <c r="AS50" s="251"/>
      <c r="AT50" s="85"/>
      <c r="AU50" s="85"/>
      <c r="AV50" s="85"/>
      <c r="AW50" s="85"/>
      <c r="AX50" s="127"/>
      <c r="AY50" s="93"/>
      <c r="AZ50" s="93"/>
      <c r="BA50" s="93"/>
      <c r="BB50" s="93"/>
      <c r="BC50" s="150"/>
      <c r="BD50" s="160"/>
      <c r="BE50" s="151"/>
      <c r="BF50" s="150"/>
      <c r="BG50" s="151"/>
      <c r="BH50" s="93"/>
      <c r="BI50" s="93"/>
      <c r="BJ50" s="93"/>
      <c r="BK50" s="93"/>
      <c r="BL50" s="161"/>
      <c r="BM50" s="128"/>
      <c r="BN50" s="128"/>
      <c r="BO50" s="163"/>
      <c r="BP50" s="159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58"/>
      <c r="CD50" s="127"/>
      <c r="CE50" s="150"/>
      <c r="CF50" s="151"/>
      <c r="CG50" s="150"/>
      <c r="CH50" s="151"/>
      <c r="CI50" s="93"/>
      <c r="CJ50" s="93"/>
      <c r="CK50" s="93"/>
      <c r="CL50" s="150"/>
      <c r="CM50" s="159"/>
      <c r="CN50" s="113"/>
      <c r="CO50" s="113"/>
      <c r="CP50" s="126"/>
      <c r="CQ50" s="159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58"/>
      <c r="DG50" s="164" t="str">
        <f t="shared" si="1"/>
        <v/>
      </c>
      <c r="DH50" s="162"/>
      <c r="DI50" s="94" t="str">
        <f t="shared" si="2"/>
        <v/>
      </c>
      <c r="DJ50" s="181"/>
      <c r="DK50" s="37" t="e">
        <f>VLOOKUP(B50,Facility_Information!$B$6:$O$136,14,FALSE)</f>
        <v>#N/A</v>
      </c>
      <c r="DL50">
        <f t="shared" si="0"/>
        <v>0</v>
      </c>
      <c r="DM50" s="234" t="str">
        <f t="shared" si="3"/>
        <v/>
      </c>
    </row>
    <row r="51" spans="1:117" x14ac:dyDescent="0.25">
      <c r="A51" s="146"/>
      <c r="B51" s="14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22"/>
      <c r="W51" s="123"/>
      <c r="X51" s="232"/>
      <c r="Y51" s="232"/>
      <c r="Z51" s="125"/>
      <c r="AA51" s="124"/>
      <c r="AB51" s="125"/>
      <c r="AC51" s="124"/>
      <c r="AD51" s="124"/>
      <c r="AE51" s="124"/>
      <c r="AF51" s="125"/>
      <c r="AG51" s="124"/>
      <c r="AH51" s="124"/>
      <c r="AI51" s="124"/>
      <c r="AJ51" s="125"/>
      <c r="AK51" s="126"/>
      <c r="AL51" s="85"/>
      <c r="AM51" s="85"/>
      <c r="AN51" s="85"/>
      <c r="AO51" s="85"/>
      <c r="AP51" s="251"/>
      <c r="AQ51" s="251"/>
      <c r="AR51" s="251"/>
      <c r="AS51" s="251"/>
      <c r="AT51" s="85"/>
      <c r="AU51" s="85"/>
      <c r="AV51" s="85"/>
      <c r="AW51" s="85"/>
      <c r="AX51" s="127"/>
      <c r="AY51" s="93"/>
      <c r="AZ51" s="93"/>
      <c r="BA51" s="93"/>
      <c r="BB51" s="93"/>
      <c r="BC51" s="150"/>
      <c r="BD51" s="160"/>
      <c r="BE51" s="151"/>
      <c r="BF51" s="150"/>
      <c r="BG51" s="151"/>
      <c r="BH51" s="93"/>
      <c r="BI51" s="93"/>
      <c r="BJ51" s="93"/>
      <c r="BK51" s="93"/>
      <c r="BL51" s="161"/>
      <c r="BM51" s="128"/>
      <c r="BN51" s="128"/>
      <c r="BO51" s="163"/>
      <c r="BP51" s="159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58"/>
      <c r="CD51" s="127"/>
      <c r="CE51" s="150"/>
      <c r="CF51" s="151"/>
      <c r="CG51" s="150"/>
      <c r="CH51" s="151"/>
      <c r="CI51" s="93"/>
      <c r="CJ51" s="93"/>
      <c r="CK51" s="93"/>
      <c r="CL51" s="150"/>
      <c r="CM51" s="159"/>
      <c r="CN51" s="113"/>
      <c r="CO51" s="113"/>
      <c r="CP51" s="126"/>
      <c r="CQ51" s="159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58"/>
      <c r="DG51" s="164" t="str">
        <f t="shared" si="1"/>
        <v/>
      </c>
      <c r="DH51" s="162"/>
      <c r="DI51" s="94" t="str">
        <f t="shared" si="2"/>
        <v/>
      </c>
      <c r="DJ51" s="181"/>
      <c r="DK51" s="37" t="e">
        <f>VLOOKUP(B51,Facility_Information!$B$6:$O$136,14,FALSE)</f>
        <v>#N/A</v>
      </c>
      <c r="DL51">
        <f t="shared" si="0"/>
        <v>0</v>
      </c>
      <c r="DM51" s="234" t="str">
        <f t="shared" si="3"/>
        <v/>
      </c>
    </row>
    <row r="52" spans="1:117" x14ac:dyDescent="0.25">
      <c r="A52" s="146"/>
      <c r="B52" s="14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122"/>
      <c r="W52" s="123"/>
      <c r="X52" s="232"/>
      <c r="Y52" s="232"/>
      <c r="Z52" s="125"/>
      <c r="AA52" s="124"/>
      <c r="AB52" s="125"/>
      <c r="AC52" s="124"/>
      <c r="AD52" s="124"/>
      <c r="AE52" s="124"/>
      <c r="AF52" s="125"/>
      <c r="AG52" s="124"/>
      <c r="AH52" s="124"/>
      <c r="AI52" s="124"/>
      <c r="AJ52" s="125"/>
      <c r="AK52" s="126"/>
      <c r="AL52" s="85"/>
      <c r="AM52" s="85"/>
      <c r="AN52" s="85"/>
      <c r="AO52" s="85"/>
      <c r="AP52" s="251"/>
      <c r="AQ52" s="251"/>
      <c r="AR52" s="251"/>
      <c r="AS52" s="251"/>
      <c r="AT52" s="85"/>
      <c r="AU52" s="85"/>
      <c r="AV52" s="85"/>
      <c r="AW52" s="85"/>
      <c r="AX52" s="127"/>
      <c r="AY52" s="93"/>
      <c r="AZ52" s="93"/>
      <c r="BA52" s="93"/>
      <c r="BB52" s="93"/>
      <c r="BC52" s="150"/>
      <c r="BD52" s="160"/>
      <c r="BE52" s="151"/>
      <c r="BF52" s="150"/>
      <c r="BG52" s="151"/>
      <c r="BH52" s="93"/>
      <c r="BI52" s="93"/>
      <c r="BJ52" s="93"/>
      <c r="BK52" s="93"/>
      <c r="BL52" s="161"/>
      <c r="BM52" s="128"/>
      <c r="BN52" s="128"/>
      <c r="BO52" s="163"/>
      <c r="BP52" s="159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58"/>
      <c r="CD52" s="127"/>
      <c r="CE52" s="150"/>
      <c r="CF52" s="151"/>
      <c r="CG52" s="150"/>
      <c r="CH52" s="151"/>
      <c r="CI52" s="93"/>
      <c r="CJ52" s="93"/>
      <c r="CK52" s="93"/>
      <c r="CL52" s="150"/>
      <c r="CM52" s="159"/>
      <c r="CN52" s="113"/>
      <c r="CO52" s="113"/>
      <c r="CP52" s="126"/>
      <c r="CQ52" s="159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58"/>
      <c r="DG52" s="164" t="str">
        <f t="shared" si="1"/>
        <v/>
      </c>
      <c r="DH52" s="162"/>
      <c r="DI52" s="94" t="str">
        <f t="shared" si="2"/>
        <v/>
      </c>
      <c r="DJ52" s="181"/>
      <c r="DK52" s="37" t="e">
        <f>VLOOKUP(B52,Facility_Information!$B$6:$O$136,14,FALSE)</f>
        <v>#N/A</v>
      </c>
      <c r="DL52">
        <f t="shared" si="0"/>
        <v>0</v>
      </c>
      <c r="DM52" s="234" t="str">
        <f t="shared" si="3"/>
        <v/>
      </c>
    </row>
    <row r="53" spans="1:117" x14ac:dyDescent="0.25">
      <c r="A53" s="146"/>
      <c r="B53" s="142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122"/>
      <c r="W53" s="123"/>
      <c r="X53" s="232"/>
      <c r="Y53" s="232"/>
      <c r="Z53" s="125"/>
      <c r="AA53" s="124"/>
      <c r="AB53" s="125"/>
      <c r="AC53" s="124"/>
      <c r="AD53" s="124"/>
      <c r="AE53" s="124"/>
      <c r="AF53" s="125"/>
      <c r="AG53" s="124"/>
      <c r="AH53" s="124"/>
      <c r="AI53" s="124"/>
      <c r="AJ53" s="125"/>
      <c r="AK53" s="126"/>
      <c r="AL53" s="85"/>
      <c r="AM53" s="85"/>
      <c r="AN53" s="85"/>
      <c r="AO53" s="85"/>
      <c r="AP53" s="251"/>
      <c r="AQ53" s="251"/>
      <c r="AR53" s="251"/>
      <c r="AS53" s="251"/>
      <c r="AT53" s="85"/>
      <c r="AU53" s="85"/>
      <c r="AV53" s="85"/>
      <c r="AW53" s="85"/>
      <c r="AX53" s="127"/>
      <c r="AY53" s="93"/>
      <c r="AZ53" s="93"/>
      <c r="BA53" s="93"/>
      <c r="BB53" s="93"/>
      <c r="BC53" s="150"/>
      <c r="BD53" s="160"/>
      <c r="BE53" s="151"/>
      <c r="BF53" s="150"/>
      <c r="BG53" s="151"/>
      <c r="BH53" s="93"/>
      <c r="BI53" s="93"/>
      <c r="BJ53" s="93"/>
      <c r="BK53" s="93"/>
      <c r="BL53" s="161"/>
      <c r="BM53" s="128"/>
      <c r="BN53" s="128"/>
      <c r="BO53" s="163"/>
      <c r="BP53" s="159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58"/>
      <c r="CD53" s="127"/>
      <c r="CE53" s="150"/>
      <c r="CF53" s="151"/>
      <c r="CG53" s="150"/>
      <c r="CH53" s="151"/>
      <c r="CI53" s="93"/>
      <c r="CJ53" s="93"/>
      <c r="CK53" s="93"/>
      <c r="CL53" s="150"/>
      <c r="CM53" s="159"/>
      <c r="CN53" s="113"/>
      <c r="CO53" s="113"/>
      <c r="CP53" s="126"/>
      <c r="CQ53" s="159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58"/>
      <c r="DG53" s="164" t="str">
        <f t="shared" si="1"/>
        <v/>
      </c>
      <c r="DH53" s="162"/>
      <c r="DI53" s="94" t="str">
        <f t="shared" si="2"/>
        <v/>
      </c>
      <c r="DJ53" s="181"/>
      <c r="DK53" s="37" t="e">
        <f>VLOOKUP(B53,Facility_Information!$B$6:$O$136,14,FALSE)</f>
        <v>#N/A</v>
      </c>
      <c r="DL53">
        <f t="shared" si="0"/>
        <v>0</v>
      </c>
      <c r="DM53" s="234" t="str">
        <f t="shared" si="3"/>
        <v/>
      </c>
    </row>
    <row r="54" spans="1:117" ht="13.8" thickBot="1" x14ac:dyDescent="0.3">
      <c r="A54" s="147"/>
      <c r="B54" s="14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122"/>
      <c r="W54" s="123"/>
      <c r="X54" s="232"/>
      <c r="Y54" s="232"/>
      <c r="Z54" s="125"/>
      <c r="AA54" s="124"/>
      <c r="AB54" s="125"/>
      <c r="AC54" s="124"/>
      <c r="AD54" s="124"/>
      <c r="AE54" s="124"/>
      <c r="AF54" s="125"/>
      <c r="AG54" s="124"/>
      <c r="AH54" s="124"/>
      <c r="AI54" s="124"/>
      <c r="AJ54" s="125"/>
      <c r="AK54" s="126"/>
      <c r="AL54" s="85"/>
      <c r="AM54" s="85"/>
      <c r="AN54" s="85"/>
      <c r="AO54" s="85"/>
      <c r="AP54" s="251"/>
      <c r="AQ54" s="251"/>
      <c r="AR54" s="251"/>
      <c r="AS54" s="251"/>
      <c r="AT54" s="85"/>
      <c r="AU54" s="85"/>
      <c r="AV54" s="85"/>
      <c r="AW54" s="85"/>
      <c r="AX54" s="127"/>
      <c r="AY54" s="93"/>
      <c r="AZ54" s="93"/>
      <c r="BA54" s="93"/>
      <c r="BB54" s="93"/>
      <c r="BC54" s="150"/>
      <c r="BD54" s="160"/>
      <c r="BE54" s="151"/>
      <c r="BF54" s="150"/>
      <c r="BG54" s="151"/>
      <c r="BH54" s="93"/>
      <c r="BI54" s="93"/>
      <c r="BJ54" s="93"/>
      <c r="BK54" s="93"/>
      <c r="BL54" s="161"/>
      <c r="BM54" s="128"/>
      <c r="BN54" s="128"/>
      <c r="BO54" s="163"/>
      <c r="BP54" s="159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58"/>
      <c r="CD54" s="127"/>
      <c r="CE54" s="150"/>
      <c r="CF54" s="151"/>
      <c r="CG54" s="150"/>
      <c r="CH54" s="151"/>
      <c r="CI54" s="93"/>
      <c r="CJ54" s="93"/>
      <c r="CK54" s="93"/>
      <c r="CL54" s="150"/>
      <c r="CM54" s="159"/>
      <c r="CN54" s="113"/>
      <c r="CO54" s="113"/>
      <c r="CP54" s="126"/>
      <c r="CQ54" s="159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58"/>
      <c r="DG54" s="164" t="str">
        <f t="shared" si="1"/>
        <v/>
      </c>
      <c r="DH54" s="162"/>
      <c r="DI54" s="94" t="str">
        <f t="shared" si="2"/>
        <v/>
      </c>
      <c r="DJ54" s="181"/>
      <c r="DK54" s="37" t="e">
        <f>VLOOKUP(B54,Facility_Information!$B$6:$O$136,14,FALSE)</f>
        <v>#N/A</v>
      </c>
      <c r="DL54">
        <f t="shared" si="0"/>
        <v>0</v>
      </c>
      <c r="DM54" s="234" t="str">
        <f t="shared" si="3"/>
        <v/>
      </c>
    </row>
    <row r="55" spans="1:117" ht="13.8" thickTop="1" x14ac:dyDescent="0.25">
      <c r="A55" s="148"/>
      <c r="B55" s="142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122"/>
      <c r="W55" s="123"/>
      <c r="X55" s="232"/>
      <c r="Y55" s="232"/>
      <c r="Z55" s="125"/>
      <c r="AA55" s="124"/>
      <c r="AB55" s="125"/>
      <c r="AC55" s="124"/>
      <c r="AD55" s="124"/>
      <c r="AE55" s="124"/>
      <c r="AF55" s="125"/>
      <c r="AG55" s="124"/>
      <c r="AH55" s="124"/>
      <c r="AI55" s="124"/>
      <c r="AJ55" s="125"/>
      <c r="AK55" s="126"/>
      <c r="AL55" s="85"/>
      <c r="AM55" s="85"/>
      <c r="AN55" s="85"/>
      <c r="AO55" s="85"/>
      <c r="AP55" s="251"/>
      <c r="AQ55" s="251"/>
      <c r="AR55" s="251"/>
      <c r="AS55" s="251"/>
      <c r="AT55" s="85"/>
      <c r="AU55" s="85"/>
      <c r="AV55" s="85"/>
      <c r="AW55" s="85"/>
      <c r="AX55" s="127"/>
      <c r="AY55" s="93"/>
      <c r="AZ55" s="93"/>
      <c r="BA55" s="93"/>
      <c r="BB55" s="93"/>
      <c r="BC55" s="150"/>
      <c r="BD55" s="160"/>
      <c r="BE55" s="151"/>
      <c r="BF55" s="150"/>
      <c r="BG55" s="151"/>
      <c r="BH55" s="93"/>
      <c r="BI55" s="93"/>
      <c r="BJ55" s="93"/>
      <c r="BK55" s="93"/>
      <c r="BL55" s="161"/>
      <c r="BM55" s="128"/>
      <c r="BN55" s="128"/>
      <c r="BO55" s="163"/>
      <c r="BP55" s="159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58"/>
      <c r="CD55" s="127"/>
      <c r="CE55" s="150"/>
      <c r="CF55" s="151"/>
      <c r="CG55" s="150"/>
      <c r="CH55" s="151"/>
      <c r="CI55" s="93"/>
      <c r="CJ55" s="93"/>
      <c r="CK55" s="93"/>
      <c r="CL55" s="150"/>
      <c r="CM55" s="159"/>
      <c r="CN55" s="113"/>
      <c r="CO55" s="113"/>
      <c r="CP55" s="126"/>
      <c r="CQ55" s="159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58"/>
      <c r="DG55" s="164" t="str">
        <f t="shared" si="1"/>
        <v/>
      </c>
      <c r="DH55" s="162"/>
      <c r="DI55" s="94" t="str">
        <f t="shared" si="2"/>
        <v/>
      </c>
      <c r="DJ55" s="181"/>
      <c r="DK55" s="37" t="e">
        <f>VLOOKUP(B55,Facility_Information!$B$6:$O$136,14,FALSE)</f>
        <v>#N/A</v>
      </c>
      <c r="DL55">
        <f t="shared" si="0"/>
        <v>0</v>
      </c>
      <c r="DM55" s="234" t="str">
        <f t="shared" si="3"/>
        <v/>
      </c>
    </row>
    <row r="56" spans="1:117" x14ac:dyDescent="0.25">
      <c r="A56" s="148"/>
      <c r="B56" s="14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122"/>
      <c r="W56" s="123"/>
      <c r="X56" s="232"/>
      <c r="Y56" s="232"/>
      <c r="Z56" s="125"/>
      <c r="AA56" s="124"/>
      <c r="AB56" s="125"/>
      <c r="AC56" s="124"/>
      <c r="AD56" s="124"/>
      <c r="AE56" s="124"/>
      <c r="AF56" s="125"/>
      <c r="AG56" s="124"/>
      <c r="AH56" s="124"/>
      <c r="AI56" s="124"/>
      <c r="AJ56" s="125"/>
      <c r="AK56" s="126"/>
      <c r="AL56" s="85"/>
      <c r="AM56" s="85"/>
      <c r="AN56" s="85"/>
      <c r="AO56" s="85"/>
      <c r="AP56" s="251"/>
      <c r="AQ56" s="251"/>
      <c r="AR56" s="251"/>
      <c r="AS56" s="251"/>
      <c r="AT56" s="85"/>
      <c r="AU56" s="85"/>
      <c r="AV56" s="85"/>
      <c r="AW56" s="85"/>
      <c r="AX56" s="127"/>
      <c r="AY56" s="93"/>
      <c r="AZ56" s="93"/>
      <c r="BA56" s="93"/>
      <c r="BB56" s="93"/>
      <c r="BC56" s="150"/>
      <c r="BD56" s="160"/>
      <c r="BE56" s="151"/>
      <c r="BF56" s="150"/>
      <c r="BG56" s="151"/>
      <c r="BH56" s="93"/>
      <c r="BI56" s="93"/>
      <c r="BJ56" s="93"/>
      <c r="BK56" s="93"/>
      <c r="BL56" s="161"/>
      <c r="BM56" s="128"/>
      <c r="BN56" s="128"/>
      <c r="BO56" s="163"/>
      <c r="BP56" s="159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58"/>
      <c r="CD56" s="127"/>
      <c r="CE56" s="150"/>
      <c r="CF56" s="151"/>
      <c r="CG56" s="150"/>
      <c r="CH56" s="151"/>
      <c r="CI56" s="93"/>
      <c r="CJ56" s="93"/>
      <c r="CK56" s="93"/>
      <c r="CL56" s="150"/>
      <c r="CM56" s="159"/>
      <c r="CN56" s="113"/>
      <c r="CO56" s="113"/>
      <c r="CP56" s="126"/>
      <c r="CQ56" s="159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58"/>
      <c r="DG56" s="164" t="str">
        <f t="shared" si="1"/>
        <v/>
      </c>
      <c r="DH56" s="162"/>
      <c r="DI56" s="94" t="str">
        <f t="shared" si="2"/>
        <v/>
      </c>
      <c r="DJ56" s="181"/>
      <c r="DK56" s="37" t="e">
        <f>VLOOKUP(B56,Facility_Information!$B$6:$O$136,14,FALSE)</f>
        <v>#N/A</v>
      </c>
      <c r="DL56">
        <f t="shared" si="0"/>
        <v>0</v>
      </c>
      <c r="DM56" s="234" t="str">
        <f t="shared" si="3"/>
        <v/>
      </c>
    </row>
    <row r="57" spans="1:117" x14ac:dyDescent="0.25">
      <c r="A57" s="148"/>
      <c r="B57" s="142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122"/>
      <c r="W57" s="123"/>
      <c r="X57" s="232"/>
      <c r="Y57" s="232"/>
      <c r="Z57" s="125"/>
      <c r="AA57" s="124"/>
      <c r="AB57" s="125"/>
      <c r="AC57" s="124"/>
      <c r="AD57" s="124"/>
      <c r="AE57" s="124"/>
      <c r="AF57" s="125"/>
      <c r="AG57" s="124"/>
      <c r="AH57" s="124"/>
      <c r="AI57" s="124"/>
      <c r="AJ57" s="125"/>
      <c r="AK57" s="126"/>
      <c r="AL57" s="85"/>
      <c r="AM57" s="85"/>
      <c r="AN57" s="85"/>
      <c r="AO57" s="85"/>
      <c r="AP57" s="251"/>
      <c r="AQ57" s="251"/>
      <c r="AR57" s="251"/>
      <c r="AS57" s="251"/>
      <c r="AT57" s="85"/>
      <c r="AU57" s="85"/>
      <c r="AV57" s="85"/>
      <c r="AW57" s="85"/>
      <c r="AX57" s="127"/>
      <c r="AY57" s="93"/>
      <c r="AZ57" s="93"/>
      <c r="BA57" s="93"/>
      <c r="BB57" s="93"/>
      <c r="BC57" s="150"/>
      <c r="BD57" s="160"/>
      <c r="BE57" s="151"/>
      <c r="BF57" s="150"/>
      <c r="BG57" s="151"/>
      <c r="BH57" s="93"/>
      <c r="BI57" s="93"/>
      <c r="BJ57" s="93"/>
      <c r="BK57" s="93"/>
      <c r="BL57" s="161"/>
      <c r="BM57" s="128"/>
      <c r="BN57" s="128"/>
      <c r="BO57" s="163"/>
      <c r="BP57" s="159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58"/>
      <c r="CD57" s="127"/>
      <c r="CE57" s="150"/>
      <c r="CF57" s="151"/>
      <c r="CG57" s="150"/>
      <c r="CH57" s="151"/>
      <c r="CI57" s="93"/>
      <c r="CJ57" s="93"/>
      <c r="CK57" s="93"/>
      <c r="CL57" s="150"/>
      <c r="CM57" s="159"/>
      <c r="CN57" s="113"/>
      <c r="CO57" s="113"/>
      <c r="CP57" s="126"/>
      <c r="CQ57" s="159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58"/>
      <c r="DG57" s="164" t="str">
        <f t="shared" si="1"/>
        <v/>
      </c>
      <c r="DH57" s="162"/>
      <c r="DI57" s="94" t="str">
        <f t="shared" si="2"/>
        <v/>
      </c>
      <c r="DJ57" s="181"/>
      <c r="DK57" s="37" t="e">
        <f>VLOOKUP(B57,Facility_Information!$B$6:$O$136,14,FALSE)</f>
        <v>#N/A</v>
      </c>
      <c r="DL57">
        <f t="shared" si="0"/>
        <v>0</v>
      </c>
      <c r="DM57" s="234" t="str">
        <f t="shared" si="3"/>
        <v/>
      </c>
    </row>
    <row r="58" spans="1:117" x14ac:dyDescent="0.25">
      <c r="A58" s="148"/>
      <c r="B58" s="142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122"/>
      <c r="W58" s="123"/>
      <c r="X58" s="232"/>
      <c r="Y58" s="232"/>
      <c r="Z58" s="125"/>
      <c r="AA58" s="124"/>
      <c r="AB58" s="125"/>
      <c r="AC58" s="124"/>
      <c r="AD58" s="124"/>
      <c r="AE58" s="124"/>
      <c r="AF58" s="125"/>
      <c r="AG58" s="124"/>
      <c r="AH58" s="124"/>
      <c r="AI58" s="124"/>
      <c r="AJ58" s="125"/>
      <c r="AK58" s="126"/>
      <c r="AL58" s="85"/>
      <c r="AM58" s="85"/>
      <c r="AN58" s="85"/>
      <c r="AO58" s="85"/>
      <c r="AP58" s="251"/>
      <c r="AQ58" s="251"/>
      <c r="AR58" s="251"/>
      <c r="AS58" s="251"/>
      <c r="AT58" s="85"/>
      <c r="AU58" s="85"/>
      <c r="AV58" s="85"/>
      <c r="AW58" s="85"/>
      <c r="AX58" s="127"/>
      <c r="AY58" s="93"/>
      <c r="AZ58" s="93"/>
      <c r="BA58" s="93"/>
      <c r="BB58" s="93"/>
      <c r="BC58" s="150"/>
      <c r="BD58" s="160"/>
      <c r="BE58" s="151"/>
      <c r="BF58" s="150"/>
      <c r="BG58" s="151"/>
      <c r="BH58" s="93"/>
      <c r="BI58" s="93"/>
      <c r="BJ58" s="93"/>
      <c r="BK58" s="93"/>
      <c r="BL58" s="161"/>
      <c r="BM58" s="128"/>
      <c r="BN58" s="128"/>
      <c r="BO58" s="163"/>
      <c r="BP58" s="159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58"/>
      <c r="CD58" s="127"/>
      <c r="CE58" s="150"/>
      <c r="CF58" s="151"/>
      <c r="CG58" s="150"/>
      <c r="CH58" s="151"/>
      <c r="CI58" s="93"/>
      <c r="CJ58" s="93"/>
      <c r="CK58" s="93"/>
      <c r="CL58" s="150"/>
      <c r="CM58" s="159"/>
      <c r="CN58" s="113"/>
      <c r="CO58" s="113"/>
      <c r="CP58" s="126"/>
      <c r="CQ58" s="159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58"/>
      <c r="DG58" s="164" t="str">
        <f t="shared" si="1"/>
        <v/>
      </c>
      <c r="DH58" s="162"/>
      <c r="DI58" s="94" t="str">
        <f t="shared" si="2"/>
        <v/>
      </c>
      <c r="DJ58" s="181"/>
      <c r="DK58" s="37" t="e">
        <f>VLOOKUP(B58,Facility_Information!$B$6:$O$136,14,FALSE)</f>
        <v>#N/A</v>
      </c>
      <c r="DL58">
        <f t="shared" si="0"/>
        <v>0</v>
      </c>
      <c r="DM58" s="234" t="str">
        <f t="shared" si="3"/>
        <v/>
      </c>
    </row>
    <row r="59" spans="1:117" x14ac:dyDescent="0.25">
      <c r="A59" s="148"/>
      <c r="B59" s="14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122"/>
      <c r="W59" s="123"/>
      <c r="X59" s="232"/>
      <c r="Y59" s="232"/>
      <c r="Z59" s="125"/>
      <c r="AA59" s="124"/>
      <c r="AB59" s="125"/>
      <c r="AC59" s="124"/>
      <c r="AD59" s="124"/>
      <c r="AE59" s="124"/>
      <c r="AF59" s="125"/>
      <c r="AG59" s="124"/>
      <c r="AH59" s="124"/>
      <c r="AI59" s="124"/>
      <c r="AJ59" s="125"/>
      <c r="AK59" s="126"/>
      <c r="AL59" s="85"/>
      <c r="AM59" s="85"/>
      <c r="AN59" s="85"/>
      <c r="AO59" s="85"/>
      <c r="AP59" s="251"/>
      <c r="AQ59" s="251"/>
      <c r="AR59" s="251"/>
      <c r="AS59" s="251"/>
      <c r="AT59" s="85"/>
      <c r="AU59" s="85"/>
      <c r="AV59" s="85"/>
      <c r="AW59" s="85"/>
      <c r="AX59" s="127"/>
      <c r="AY59" s="93"/>
      <c r="AZ59" s="93"/>
      <c r="BA59" s="93"/>
      <c r="BB59" s="93"/>
      <c r="BC59" s="150"/>
      <c r="BD59" s="160"/>
      <c r="BE59" s="151"/>
      <c r="BF59" s="150"/>
      <c r="BG59" s="151"/>
      <c r="BH59" s="93"/>
      <c r="BI59" s="93"/>
      <c r="BJ59" s="93"/>
      <c r="BK59" s="93"/>
      <c r="BL59" s="161"/>
      <c r="BM59" s="128"/>
      <c r="BN59" s="128"/>
      <c r="BO59" s="163"/>
      <c r="BP59" s="159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58"/>
      <c r="CD59" s="127"/>
      <c r="CE59" s="150"/>
      <c r="CF59" s="151"/>
      <c r="CG59" s="150"/>
      <c r="CH59" s="151"/>
      <c r="CI59" s="93"/>
      <c r="CJ59" s="93"/>
      <c r="CK59" s="93"/>
      <c r="CL59" s="150"/>
      <c r="CM59" s="159"/>
      <c r="CN59" s="113"/>
      <c r="CO59" s="113"/>
      <c r="CP59" s="126"/>
      <c r="CQ59" s="159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58"/>
      <c r="DG59" s="164" t="str">
        <f t="shared" si="1"/>
        <v/>
      </c>
      <c r="DH59" s="162"/>
      <c r="DI59" s="94" t="str">
        <f t="shared" si="2"/>
        <v/>
      </c>
      <c r="DJ59" s="181"/>
      <c r="DK59" s="37" t="e">
        <f>VLOOKUP(B59,Facility_Information!$B$6:$O$136,14,FALSE)</f>
        <v>#N/A</v>
      </c>
      <c r="DL59">
        <f t="shared" si="0"/>
        <v>0</v>
      </c>
      <c r="DM59" s="234" t="str">
        <f t="shared" si="3"/>
        <v/>
      </c>
    </row>
    <row r="60" spans="1:117" x14ac:dyDescent="0.25">
      <c r="A60" s="148"/>
      <c r="B60" s="14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122"/>
      <c r="W60" s="123"/>
      <c r="X60" s="232"/>
      <c r="Y60" s="232"/>
      <c r="Z60" s="125"/>
      <c r="AA60" s="124"/>
      <c r="AB60" s="125"/>
      <c r="AC60" s="124"/>
      <c r="AD60" s="124"/>
      <c r="AE60" s="124"/>
      <c r="AF60" s="125"/>
      <c r="AG60" s="124"/>
      <c r="AH60" s="124"/>
      <c r="AI60" s="124"/>
      <c r="AJ60" s="125"/>
      <c r="AK60" s="126"/>
      <c r="AL60" s="85"/>
      <c r="AM60" s="85"/>
      <c r="AN60" s="85"/>
      <c r="AO60" s="85"/>
      <c r="AP60" s="251"/>
      <c r="AQ60" s="251"/>
      <c r="AR60" s="251"/>
      <c r="AS60" s="251"/>
      <c r="AT60" s="85"/>
      <c r="AU60" s="85"/>
      <c r="AV60" s="85"/>
      <c r="AW60" s="85"/>
      <c r="AX60" s="127"/>
      <c r="AY60" s="93"/>
      <c r="AZ60" s="93"/>
      <c r="BA60" s="93"/>
      <c r="BB60" s="93"/>
      <c r="BC60" s="150"/>
      <c r="BD60" s="160"/>
      <c r="BE60" s="151"/>
      <c r="BF60" s="150"/>
      <c r="BG60" s="151"/>
      <c r="BH60" s="93"/>
      <c r="BI60" s="93"/>
      <c r="BJ60" s="93"/>
      <c r="BK60" s="93"/>
      <c r="BL60" s="161"/>
      <c r="BM60" s="128"/>
      <c r="BN60" s="128"/>
      <c r="BO60" s="163"/>
      <c r="BP60" s="159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58"/>
      <c r="CD60" s="127"/>
      <c r="CE60" s="150"/>
      <c r="CF60" s="151"/>
      <c r="CG60" s="150"/>
      <c r="CH60" s="151"/>
      <c r="CI60" s="93"/>
      <c r="CJ60" s="93"/>
      <c r="CK60" s="93"/>
      <c r="CL60" s="150"/>
      <c r="CM60" s="159"/>
      <c r="CN60" s="113"/>
      <c r="CO60" s="113"/>
      <c r="CP60" s="126"/>
      <c r="CQ60" s="159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58"/>
      <c r="DG60" s="164" t="str">
        <f t="shared" si="1"/>
        <v/>
      </c>
      <c r="DH60" s="162"/>
      <c r="DI60" s="94" t="str">
        <f t="shared" si="2"/>
        <v/>
      </c>
      <c r="DJ60" s="181"/>
      <c r="DK60" s="37" t="e">
        <f>VLOOKUP(B60,Facility_Information!$B$6:$O$136,14,FALSE)</f>
        <v>#N/A</v>
      </c>
      <c r="DL60">
        <f t="shared" si="0"/>
        <v>0</v>
      </c>
      <c r="DM60" s="234" t="str">
        <f t="shared" si="3"/>
        <v/>
      </c>
    </row>
    <row r="61" spans="1:117" x14ac:dyDescent="0.25">
      <c r="A61" s="148"/>
      <c r="B61" s="14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122"/>
      <c r="W61" s="123"/>
      <c r="X61" s="232"/>
      <c r="Y61" s="232"/>
      <c r="Z61" s="125"/>
      <c r="AA61" s="124"/>
      <c r="AB61" s="125"/>
      <c r="AC61" s="124"/>
      <c r="AD61" s="124"/>
      <c r="AE61" s="124"/>
      <c r="AF61" s="125"/>
      <c r="AG61" s="124"/>
      <c r="AH61" s="124"/>
      <c r="AI61" s="124"/>
      <c r="AJ61" s="125"/>
      <c r="AK61" s="126"/>
      <c r="AL61" s="85"/>
      <c r="AM61" s="85"/>
      <c r="AN61" s="85"/>
      <c r="AO61" s="85"/>
      <c r="AP61" s="251"/>
      <c r="AQ61" s="251"/>
      <c r="AR61" s="251"/>
      <c r="AS61" s="251"/>
      <c r="AT61" s="85"/>
      <c r="AU61" s="85"/>
      <c r="AV61" s="85"/>
      <c r="AW61" s="85"/>
      <c r="AX61" s="127"/>
      <c r="AY61" s="93"/>
      <c r="AZ61" s="93"/>
      <c r="BA61" s="93"/>
      <c r="BB61" s="93"/>
      <c r="BC61" s="150"/>
      <c r="BD61" s="160"/>
      <c r="BE61" s="151"/>
      <c r="BF61" s="150"/>
      <c r="BG61" s="151"/>
      <c r="BH61" s="93"/>
      <c r="BI61" s="93"/>
      <c r="BJ61" s="93"/>
      <c r="BK61" s="93"/>
      <c r="BL61" s="161"/>
      <c r="BM61" s="128"/>
      <c r="BN61" s="128"/>
      <c r="BO61" s="163"/>
      <c r="BP61" s="159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58"/>
      <c r="CD61" s="127"/>
      <c r="CE61" s="150"/>
      <c r="CF61" s="151"/>
      <c r="CG61" s="150"/>
      <c r="CH61" s="151"/>
      <c r="CI61" s="93"/>
      <c r="CJ61" s="93"/>
      <c r="CK61" s="93"/>
      <c r="CL61" s="150"/>
      <c r="CM61" s="159"/>
      <c r="CN61" s="113"/>
      <c r="CO61" s="113"/>
      <c r="CP61" s="126"/>
      <c r="CQ61" s="159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58"/>
      <c r="DG61" s="164" t="str">
        <f t="shared" si="1"/>
        <v/>
      </c>
      <c r="DH61" s="162"/>
      <c r="DI61" s="94" t="str">
        <f t="shared" si="2"/>
        <v/>
      </c>
      <c r="DJ61" s="181"/>
      <c r="DK61" s="37" t="e">
        <f>VLOOKUP(B61,Facility_Information!$B$6:$O$136,14,FALSE)</f>
        <v>#N/A</v>
      </c>
      <c r="DL61">
        <f t="shared" si="0"/>
        <v>0</v>
      </c>
      <c r="DM61" s="234" t="str">
        <f t="shared" si="3"/>
        <v/>
      </c>
    </row>
    <row r="62" spans="1:117" x14ac:dyDescent="0.25">
      <c r="A62" s="148"/>
      <c r="B62" s="14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122"/>
      <c r="W62" s="123"/>
      <c r="X62" s="232"/>
      <c r="Y62" s="232"/>
      <c r="Z62" s="125"/>
      <c r="AA62" s="124"/>
      <c r="AB62" s="125"/>
      <c r="AC62" s="124"/>
      <c r="AD62" s="124"/>
      <c r="AE62" s="124"/>
      <c r="AF62" s="125"/>
      <c r="AG62" s="124"/>
      <c r="AH62" s="124"/>
      <c r="AI62" s="124"/>
      <c r="AJ62" s="125"/>
      <c r="AK62" s="126"/>
      <c r="AL62" s="85"/>
      <c r="AM62" s="85"/>
      <c r="AN62" s="85"/>
      <c r="AO62" s="85"/>
      <c r="AP62" s="251"/>
      <c r="AQ62" s="251"/>
      <c r="AR62" s="251"/>
      <c r="AS62" s="251"/>
      <c r="AT62" s="85"/>
      <c r="AU62" s="85"/>
      <c r="AV62" s="85"/>
      <c r="AW62" s="85"/>
      <c r="AX62" s="127"/>
      <c r="AY62" s="93"/>
      <c r="AZ62" s="93"/>
      <c r="BA62" s="93"/>
      <c r="BB62" s="93"/>
      <c r="BC62" s="150"/>
      <c r="BD62" s="160"/>
      <c r="BE62" s="151"/>
      <c r="BF62" s="150"/>
      <c r="BG62" s="151"/>
      <c r="BH62" s="93"/>
      <c r="BI62" s="93"/>
      <c r="BJ62" s="93"/>
      <c r="BK62" s="93"/>
      <c r="BL62" s="161"/>
      <c r="BM62" s="128"/>
      <c r="BN62" s="128"/>
      <c r="BO62" s="163"/>
      <c r="BP62" s="159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58"/>
      <c r="CD62" s="127"/>
      <c r="CE62" s="150"/>
      <c r="CF62" s="151"/>
      <c r="CG62" s="150"/>
      <c r="CH62" s="151"/>
      <c r="CI62" s="93"/>
      <c r="CJ62" s="93"/>
      <c r="CK62" s="93"/>
      <c r="CL62" s="150"/>
      <c r="CM62" s="159"/>
      <c r="CN62" s="113"/>
      <c r="CO62" s="113"/>
      <c r="CP62" s="126"/>
      <c r="CQ62" s="159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58"/>
      <c r="DG62" s="164" t="str">
        <f t="shared" si="1"/>
        <v/>
      </c>
      <c r="DH62" s="162"/>
      <c r="DI62" s="94" t="str">
        <f t="shared" si="2"/>
        <v/>
      </c>
      <c r="DJ62" s="181"/>
      <c r="DK62" s="37" t="e">
        <f>VLOOKUP(B62,Facility_Information!$B$6:$O$136,14,FALSE)</f>
        <v>#N/A</v>
      </c>
      <c r="DL62">
        <f t="shared" si="0"/>
        <v>0</v>
      </c>
      <c r="DM62" s="234" t="str">
        <f t="shared" si="3"/>
        <v/>
      </c>
    </row>
    <row r="63" spans="1:117" x14ac:dyDescent="0.25">
      <c r="A63" s="148"/>
      <c r="B63" s="142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122"/>
      <c r="W63" s="123"/>
      <c r="X63" s="232"/>
      <c r="Y63" s="232"/>
      <c r="Z63" s="125"/>
      <c r="AA63" s="124"/>
      <c r="AB63" s="125"/>
      <c r="AC63" s="124"/>
      <c r="AD63" s="124"/>
      <c r="AE63" s="124"/>
      <c r="AF63" s="125"/>
      <c r="AG63" s="124"/>
      <c r="AH63" s="124"/>
      <c r="AI63" s="124"/>
      <c r="AJ63" s="125"/>
      <c r="AK63" s="126"/>
      <c r="AL63" s="85"/>
      <c r="AM63" s="85"/>
      <c r="AN63" s="85"/>
      <c r="AO63" s="85"/>
      <c r="AP63" s="251"/>
      <c r="AQ63" s="251"/>
      <c r="AR63" s="251"/>
      <c r="AS63" s="251"/>
      <c r="AT63" s="85"/>
      <c r="AU63" s="85"/>
      <c r="AV63" s="85"/>
      <c r="AW63" s="85"/>
      <c r="AX63" s="127"/>
      <c r="AY63" s="93"/>
      <c r="AZ63" s="93"/>
      <c r="BA63" s="93"/>
      <c r="BB63" s="93"/>
      <c r="BC63" s="150"/>
      <c r="BD63" s="160"/>
      <c r="BE63" s="151"/>
      <c r="BF63" s="150"/>
      <c r="BG63" s="151"/>
      <c r="BH63" s="93"/>
      <c r="BI63" s="93"/>
      <c r="BJ63" s="93"/>
      <c r="BK63" s="93"/>
      <c r="BL63" s="161"/>
      <c r="BM63" s="128"/>
      <c r="BN63" s="128"/>
      <c r="BO63" s="163"/>
      <c r="BP63" s="159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58"/>
      <c r="CD63" s="127"/>
      <c r="CE63" s="150"/>
      <c r="CF63" s="151"/>
      <c r="CG63" s="150"/>
      <c r="CH63" s="151"/>
      <c r="CI63" s="93"/>
      <c r="CJ63" s="93"/>
      <c r="CK63" s="93"/>
      <c r="CL63" s="150"/>
      <c r="CM63" s="159"/>
      <c r="CN63" s="113"/>
      <c r="CO63" s="113"/>
      <c r="CP63" s="126"/>
      <c r="CQ63" s="159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58"/>
      <c r="DG63" s="164" t="str">
        <f t="shared" si="1"/>
        <v/>
      </c>
      <c r="DH63" s="162"/>
      <c r="DI63" s="94" t="str">
        <f t="shared" si="2"/>
        <v/>
      </c>
      <c r="DJ63" s="181"/>
      <c r="DK63" s="37" t="e">
        <f>VLOOKUP(B63,Facility_Information!$B$6:$O$136,14,FALSE)</f>
        <v>#N/A</v>
      </c>
      <c r="DL63">
        <f t="shared" si="0"/>
        <v>0</v>
      </c>
      <c r="DM63" s="234" t="str">
        <f t="shared" si="3"/>
        <v/>
      </c>
    </row>
    <row r="64" spans="1:117" x14ac:dyDescent="0.25">
      <c r="A64" s="148"/>
      <c r="B64" s="14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122"/>
      <c r="W64" s="123"/>
      <c r="X64" s="232"/>
      <c r="Y64" s="232"/>
      <c r="Z64" s="125"/>
      <c r="AA64" s="124"/>
      <c r="AB64" s="125"/>
      <c r="AC64" s="124"/>
      <c r="AD64" s="124"/>
      <c r="AE64" s="124"/>
      <c r="AF64" s="125"/>
      <c r="AG64" s="124"/>
      <c r="AH64" s="124"/>
      <c r="AI64" s="124"/>
      <c r="AJ64" s="125"/>
      <c r="AK64" s="126"/>
      <c r="AL64" s="85"/>
      <c r="AM64" s="85"/>
      <c r="AN64" s="85"/>
      <c r="AO64" s="85"/>
      <c r="AP64" s="251"/>
      <c r="AQ64" s="251"/>
      <c r="AR64" s="251"/>
      <c r="AS64" s="251"/>
      <c r="AT64" s="85"/>
      <c r="AU64" s="85"/>
      <c r="AV64" s="85"/>
      <c r="AW64" s="85"/>
      <c r="AX64" s="127"/>
      <c r="AY64" s="93"/>
      <c r="AZ64" s="93"/>
      <c r="BA64" s="93"/>
      <c r="BB64" s="93"/>
      <c r="BC64" s="150"/>
      <c r="BD64" s="160"/>
      <c r="BE64" s="151"/>
      <c r="BF64" s="150"/>
      <c r="BG64" s="151"/>
      <c r="BH64" s="93"/>
      <c r="BI64" s="93"/>
      <c r="BJ64" s="93"/>
      <c r="BK64" s="93"/>
      <c r="BL64" s="161"/>
      <c r="BM64" s="128"/>
      <c r="BN64" s="128"/>
      <c r="BO64" s="163"/>
      <c r="BP64" s="159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58"/>
      <c r="CD64" s="127"/>
      <c r="CE64" s="150"/>
      <c r="CF64" s="151"/>
      <c r="CG64" s="150"/>
      <c r="CH64" s="151"/>
      <c r="CI64" s="93"/>
      <c r="CJ64" s="93"/>
      <c r="CK64" s="93"/>
      <c r="CL64" s="150"/>
      <c r="CM64" s="159"/>
      <c r="CN64" s="113"/>
      <c r="CO64" s="113"/>
      <c r="CP64" s="126"/>
      <c r="CQ64" s="159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58"/>
      <c r="DG64" s="164" t="str">
        <f t="shared" si="1"/>
        <v/>
      </c>
      <c r="DH64" s="162"/>
      <c r="DI64" s="94" t="str">
        <f t="shared" si="2"/>
        <v/>
      </c>
      <c r="DJ64" s="181"/>
      <c r="DK64" s="37" t="e">
        <f>VLOOKUP(B64,Facility_Information!$B$6:$O$136,14,FALSE)</f>
        <v>#N/A</v>
      </c>
      <c r="DL64">
        <f t="shared" si="0"/>
        <v>0</v>
      </c>
      <c r="DM64" s="234" t="str">
        <f t="shared" si="3"/>
        <v/>
      </c>
    </row>
    <row r="65" spans="1:117" x14ac:dyDescent="0.25">
      <c r="A65" s="148"/>
      <c r="B65" s="142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122"/>
      <c r="W65" s="123"/>
      <c r="X65" s="232"/>
      <c r="Y65" s="232"/>
      <c r="Z65" s="125"/>
      <c r="AA65" s="124"/>
      <c r="AB65" s="125"/>
      <c r="AC65" s="124"/>
      <c r="AD65" s="124"/>
      <c r="AE65" s="124"/>
      <c r="AF65" s="125"/>
      <c r="AG65" s="124"/>
      <c r="AH65" s="124"/>
      <c r="AI65" s="124"/>
      <c r="AJ65" s="125"/>
      <c r="AK65" s="126"/>
      <c r="AL65" s="85"/>
      <c r="AM65" s="85"/>
      <c r="AN65" s="85"/>
      <c r="AO65" s="85"/>
      <c r="AP65" s="251"/>
      <c r="AQ65" s="251"/>
      <c r="AR65" s="251"/>
      <c r="AS65" s="251"/>
      <c r="AT65" s="85"/>
      <c r="AU65" s="85"/>
      <c r="AV65" s="85"/>
      <c r="AW65" s="85"/>
      <c r="AX65" s="127"/>
      <c r="AY65" s="93"/>
      <c r="AZ65" s="93"/>
      <c r="BA65" s="93"/>
      <c r="BB65" s="93"/>
      <c r="BC65" s="150"/>
      <c r="BD65" s="160"/>
      <c r="BE65" s="151"/>
      <c r="BF65" s="150"/>
      <c r="BG65" s="151"/>
      <c r="BH65" s="93"/>
      <c r="BI65" s="93"/>
      <c r="BJ65" s="93"/>
      <c r="BK65" s="93"/>
      <c r="BL65" s="161"/>
      <c r="BM65" s="128"/>
      <c r="BN65" s="128"/>
      <c r="BO65" s="163"/>
      <c r="BP65" s="159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58"/>
      <c r="CD65" s="127"/>
      <c r="CE65" s="150"/>
      <c r="CF65" s="151"/>
      <c r="CG65" s="150"/>
      <c r="CH65" s="151"/>
      <c r="CI65" s="93"/>
      <c r="CJ65" s="93"/>
      <c r="CK65" s="93"/>
      <c r="CL65" s="150"/>
      <c r="CM65" s="159"/>
      <c r="CN65" s="113"/>
      <c r="CO65" s="113"/>
      <c r="CP65" s="126"/>
      <c r="CQ65" s="159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58"/>
      <c r="DG65" s="164" t="str">
        <f t="shared" si="1"/>
        <v/>
      </c>
      <c r="DH65" s="162"/>
      <c r="DI65" s="94" t="str">
        <f t="shared" si="2"/>
        <v/>
      </c>
      <c r="DJ65" s="181"/>
      <c r="DK65" s="37" t="e">
        <f>VLOOKUP(B65,Facility_Information!$B$6:$O$136,14,FALSE)</f>
        <v>#N/A</v>
      </c>
      <c r="DL65">
        <f t="shared" si="0"/>
        <v>0</v>
      </c>
      <c r="DM65" s="234" t="str">
        <f t="shared" si="3"/>
        <v/>
      </c>
    </row>
    <row r="66" spans="1:117" x14ac:dyDescent="0.25">
      <c r="A66" s="148"/>
      <c r="B66" s="14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122"/>
      <c r="W66" s="123"/>
      <c r="X66" s="232"/>
      <c r="Y66" s="232"/>
      <c r="Z66" s="125"/>
      <c r="AA66" s="124"/>
      <c r="AB66" s="125"/>
      <c r="AC66" s="124"/>
      <c r="AD66" s="124"/>
      <c r="AE66" s="124"/>
      <c r="AF66" s="125"/>
      <c r="AG66" s="124"/>
      <c r="AH66" s="124"/>
      <c r="AI66" s="124"/>
      <c r="AJ66" s="125"/>
      <c r="AK66" s="126"/>
      <c r="AL66" s="85"/>
      <c r="AM66" s="85"/>
      <c r="AN66" s="85"/>
      <c r="AO66" s="85"/>
      <c r="AP66" s="251"/>
      <c r="AQ66" s="251"/>
      <c r="AR66" s="251"/>
      <c r="AS66" s="251"/>
      <c r="AT66" s="85"/>
      <c r="AU66" s="85"/>
      <c r="AV66" s="85"/>
      <c r="AW66" s="85"/>
      <c r="AX66" s="127"/>
      <c r="AY66" s="93"/>
      <c r="AZ66" s="93"/>
      <c r="BA66" s="93"/>
      <c r="BB66" s="93"/>
      <c r="BC66" s="150"/>
      <c r="BD66" s="160"/>
      <c r="BE66" s="151"/>
      <c r="BF66" s="150"/>
      <c r="BG66" s="151"/>
      <c r="BH66" s="93"/>
      <c r="BI66" s="93"/>
      <c r="BJ66" s="93"/>
      <c r="BK66" s="93"/>
      <c r="BL66" s="161"/>
      <c r="BM66" s="128"/>
      <c r="BN66" s="128"/>
      <c r="BO66" s="163"/>
      <c r="BP66" s="159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58"/>
      <c r="CD66" s="127"/>
      <c r="CE66" s="150"/>
      <c r="CF66" s="151"/>
      <c r="CG66" s="150"/>
      <c r="CH66" s="151"/>
      <c r="CI66" s="93"/>
      <c r="CJ66" s="93"/>
      <c r="CK66" s="93"/>
      <c r="CL66" s="150"/>
      <c r="CM66" s="159"/>
      <c r="CN66" s="113"/>
      <c r="CO66" s="113"/>
      <c r="CP66" s="126"/>
      <c r="CQ66" s="159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58"/>
      <c r="DG66" s="164" t="str">
        <f t="shared" si="1"/>
        <v/>
      </c>
      <c r="DH66" s="162"/>
      <c r="DI66" s="94" t="str">
        <f t="shared" si="2"/>
        <v/>
      </c>
      <c r="DJ66" s="181"/>
      <c r="DK66" s="37" t="e">
        <f>VLOOKUP(B66,Facility_Information!$B$6:$O$136,14,FALSE)</f>
        <v>#N/A</v>
      </c>
      <c r="DL66">
        <f t="shared" si="0"/>
        <v>0</v>
      </c>
      <c r="DM66" s="234" t="str">
        <f t="shared" si="3"/>
        <v/>
      </c>
    </row>
    <row r="67" spans="1:117" x14ac:dyDescent="0.25">
      <c r="A67" s="148"/>
      <c r="B67" s="14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122"/>
      <c r="W67" s="123"/>
      <c r="X67" s="232"/>
      <c r="Y67" s="232"/>
      <c r="Z67" s="125"/>
      <c r="AA67" s="124"/>
      <c r="AB67" s="125"/>
      <c r="AC67" s="124"/>
      <c r="AD67" s="124"/>
      <c r="AE67" s="124"/>
      <c r="AF67" s="125"/>
      <c r="AG67" s="124"/>
      <c r="AH67" s="124"/>
      <c r="AI67" s="124"/>
      <c r="AJ67" s="125"/>
      <c r="AK67" s="126"/>
      <c r="AL67" s="85"/>
      <c r="AM67" s="85"/>
      <c r="AN67" s="85"/>
      <c r="AO67" s="85"/>
      <c r="AP67" s="251"/>
      <c r="AQ67" s="251"/>
      <c r="AR67" s="251"/>
      <c r="AS67" s="251"/>
      <c r="AT67" s="85"/>
      <c r="AU67" s="85"/>
      <c r="AV67" s="85"/>
      <c r="AW67" s="85"/>
      <c r="AX67" s="127"/>
      <c r="AY67" s="93"/>
      <c r="AZ67" s="93"/>
      <c r="BA67" s="93"/>
      <c r="BB67" s="93"/>
      <c r="BC67" s="150"/>
      <c r="BD67" s="160"/>
      <c r="BE67" s="151"/>
      <c r="BF67" s="150"/>
      <c r="BG67" s="151"/>
      <c r="BH67" s="93"/>
      <c r="BI67" s="93"/>
      <c r="BJ67" s="93"/>
      <c r="BK67" s="93"/>
      <c r="BL67" s="161"/>
      <c r="BM67" s="128"/>
      <c r="BN67" s="128"/>
      <c r="BO67" s="163"/>
      <c r="BP67" s="159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58"/>
      <c r="CD67" s="127"/>
      <c r="CE67" s="150"/>
      <c r="CF67" s="151"/>
      <c r="CG67" s="150"/>
      <c r="CH67" s="151"/>
      <c r="CI67" s="93"/>
      <c r="CJ67" s="93"/>
      <c r="CK67" s="93"/>
      <c r="CL67" s="150"/>
      <c r="CM67" s="159"/>
      <c r="CN67" s="113"/>
      <c r="CO67" s="113"/>
      <c r="CP67" s="126"/>
      <c r="CQ67" s="159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58"/>
      <c r="DG67" s="164" t="str">
        <f t="shared" si="1"/>
        <v/>
      </c>
      <c r="DH67" s="162"/>
      <c r="DI67" s="94" t="str">
        <f t="shared" si="2"/>
        <v/>
      </c>
      <c r="DJ67" s="181"/>
      <c r="DK67" s="37" t="e">
        <f>VLOOKUP(B67,Facility_Information!$B$6:$O$136,14,FALSE)</f>
        <v>#N/A</v>
      </c>
      <c r="DL67">
        <f t="shared" si="0"/>
        <v>0</v>
      </c>
      <c r="DM67" s="234" t="str">
        <f t="shared" si="3"/>
        <v/>
      </c>
    </row>
    <row r="68" spans="1:117" x14ac:dyDescent="0.25">
      <c r="A68" s="148"/>
      <c r="B68" s="14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122"/>
      <c r="W68" s="123"/>
      <c r="X68" s="232"/>
      <c r="Y68" s="232"/>
      <c r="Z68" s="125"/>
      <c r="AA68" s="124"/>
      <c r="AB68" s="125"/>
      <c r="AC68" s="124"/>
      <c r="AD68" s="124"/>
      <c r="AE68" s="124"/>
      <c r="AF68" s="125"/>
      <c r="AG68" s="124"/>
      <c r="AH68" s="124"/>
      <c r="AI68" s="124"/>
      <c r="AJ68" s="125"/>
      <c r="AK68" s="126"/>
      <c r="AL68" s="85"/>
      <c r="AM68" s="85"/>
      <c r="AN68" s="85"/>
      <c r="AO68" s="85"/>
      <c r="AP68" s="251"/>
      <c r="AQ68" s="251"/>
      <c r="AR68" s="251"/>
      <c r="AS68" s="251"/>
      <c r="AT68" s="85"/>
      <c r="AU68" s="85"/>
      <c r="AV68" s="85"/>
      <c r="AW68" s="85"/>
      <c r="AX68" s="127"/>
      <c r="AY68" s="93"/>
      <c r="AZ68" s="93"/>
      <c r="BA68" s="93"/>
      <c r="BB68" s="93"/>
      <c r="BC68" s="150"/>
      <c r="BD68" s="160"/>
      <c r="BE68" s="151"/>
      <c r="BF68" s="150"/>
      <c r="BG68" s="151"/>
      <c r="BH68" s="93"/>
      <c r="BI68" s="93"/>
      <c r="BJ68" s="93"/>
      <c r="BK68" s="93"/>
      <c r="BL68" s="161"/>
      <c r="BM68" s="128"/>
      <c r="BN68" s="128"/>
      <c r="BO68" s="163"/>
      <c r="BP68" s="159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58"/>
      <c r="CD68" s="127"/>
      <c r="CE68" s="150"/>
      <c r="CF68" s="151"/>
      <c r="CG68" s="150"/>
      <c r="CH68" s="151"/>
      <c r="CI68" s="93"/>
      <c r="CJ68" s="93"/>
      <c r="CK68" s="93"/>
      <c r="CL68" s="150"/>
      <c r="CM68" s="159"/>
      <c r="CN68" s="113"/>
      <c r="CO68" s="113"/>
      <c r="CP68" s="126"/>
      <c r="CQ68" s="159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58"/>
      <c r="DG68" s="164" t="str">
        <f t="shared" si="1"/>
        <v/>
      </c>
      <c r="DH68" s="162"/>
      <c r="DI68" s="94" t="str">
        <f t="shared" si="2"/>
        <v/>
      </c>
      <c r="DJ68" s="181"/>
      <c r="DK68" s="37" t="e">
        <f>VLOOKUP(B68,Facility_Information!$B$6:$O$136,14,FALSE)</f>
        <v>#N/A</v>
      </c>
      <c r="DL68">
        <f t="shared" si="0"/>
        <v>0</v>
      </c>
      <c r="DM68" s="234" t="str">
        <f t="shared" si="3"/>
        <v/>
      </c>
    </row>
    <row r="69" spans="1:117" x14ac:dyDescent="0.25">
      <c r="A69" s="148"/>
      <c r="B69" s="14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122"/>
      <c r="W69" s="123"/>
      <c r="X69" s="232"/>
      <c r="Y69" s="232"/>
      <c r="Z69" s="125"/>
      <c r="AA69" s="124"/>
      <c r="AB69" s="125"/>
      <c r="AC69" s="124"/>
      <c r="AD69" s="124"/>
      <c r="AE69" s="124"/>
      <c r="AF69" s="125"/>
      <c r="AG69" s="124"/>
      <c r="AH69" s="124"/>
      <c r="AI69" s="124"/>
      <c r="AJ69" s="125"/>
      <c r="AK69" s="126"/>
      <c r="AL69" s="85"/>
      <c r="AM69" s="85"/>
      <c r="AN69" s="85"/>
      <c r="AO69" s="85"/>
      <c r="AP69" s="251"/>
      <c r="AQ69" s="251"/>
      <c r="AR69" s="251"/>
      <c r="AS69" s="251"/>
      <c r="AT69" s="85"/>
      <c r="AU69" s="85"/>
      <c r="AV69" s="85"/>
      <c r="AW69" s="85"/>
      <c r="AX69" s="127"/>
      <c r="AY69" s="93"/>
      <c r="AZ69" s="93"/>
      <c r="BA69" s="93"/>
      <c r="BB69" s="93"/>
      <c r="BC69" s="150"/>
      <c r="BD69" s="160"/>
      <c r="BE69" s="151"/>
      <c r="BF69" s="150"/>
      <c r="BG69" s="151"/>
      <c r="BH69" s="93"/>
      <c r="BI69" s="93"/>
      <c r="BJ69" s="93"/>
      <c r="BK69" s="93"/>
      <c r="BL69" s="161"/>
      <c r="BM69" s="128"/>
      <c r="BN69" s="128"/>
      <c r="BO69" s="163"/>
      <c r="BP69" s="159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58"/>
      <c r="CD69" s="127"/>
      <c r="CE69" s="150"/>
      <c r="CF69" s="151"/>
      <c r="CG69" s="150"/>
      <c r="CH69" s="151"/>
      <c r="CI69" s="93"/>
      <c r="CJ69" s="93"/>
      <c r="CK69" s="93"/>
      <c r="CL69" s="150"/>
      <c r="CM69" s="159"/>
      <c r="CN69" s="113"/>
      <c r="CO69" s="113"/>
      <c r="CP69" s="126"/>
      <c r="CQ69" s="159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58"/>
      <c r="DG69" s="164" t="str">
        <f t="shared" si="1"/>
        <v/>
      </c>
      <c r="DH69" s="162"/>
      <c r="DI69" s="94" t="str">
        <f t="shared" si="2"/>
        <v/>
      </c>
      <c r="DJ69" s="181"/>
      <c r="DK69" s="37" t="e">
        <f>VLOOKUP(B69,Facility_Information!$B$6:$O$136,14,FALSE)</f>
        <v>#N/A</v>
      </c>
      <c r="DL69">
        <f t="shared" si="0"/>
        <v>0</v>
      </c>
      <c r="DM69" s="234" t="str">
        <f t="shared" si="3"/>
        <v/>
      </c>
    </row>
    <row r="70" spans="1:117" x14ac:dyDescent="0.25">
      <c r="A70" s="148"/>
      <c r="B70" s="14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122"/>
      <c r="W70" s="123"/>
      <c r="X70" s="232"/>
      <c r="Y70" s="232"/>
      <c r="Z70" s="125"/>
      <c r="AA70" s="124"/>
      <c r="AB70" s="125"/>
      <c r="AC70" s="124"/>
      <c r="AD70" s="124"/>
      <c r="AE70" s="124"/>
      <c r="AF70" s="125"/>
      <c r="AG70" s="124"/>
      <c r="AH70" s="124"/>
      <c r="AI70" s="124"/>
      <c r="AJ70" s="125"/>
      <c r="AK70" s="126"/>
      <c r="AL70" s="85"/>
      <c r="AM70" s="85"/>
      <c r="AN70" s="85"/>
      <c r="AO70" s="85"/>
      <c r="AP70" s="251"/>
      <c r="AQ70" s="251"/>
      <c r="AR70" s="251"/>
      <c r="AS70" s="251"/>
      <c r="AT70" s="85"/>
      <c r="AU70" s="85"/>
      <c r="AV70" s="85"/>
      <c r="AW70" s="85"/>
      <c r="AX70" s="127"/>
      <c r="AY70" s="93"/>
      <c r="AZ70" s="93"/>
      <c r="BA70" s="93"/>
      <c r="BB70" s="93"/>
      <c r="BC70" s="150"/>
      <c r="BD70" s="160"/>
      <c r="BE70" s="151"/>
      <c r="BF70" s="150"/>
      <c r="BG70" s="151"/>
      <c r="BH70" s="93"/>
      <c r="BI70" s="93"/>
      <c r="BJ70" s="93"/>
      <c r="BK70" s="93"/>
      <c r="BL70" s="161"/>
      <c r="BM70" s="128"/>
      <c r="BN70" s="128"/>
      <c r="BO70" s="163"/>
      <c r="BP70" s="159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58"/>
      <c r="CD70" s="127"/>
      <c r="CE70" s="150"/>
      <c r="CF70" s="151"/>
      <c r="CG70" s="150"/>
      <c r="CH70" s="151"/>
      <c r="CI70" s="93"/>
      <c r="CJ70" s="93"/>
      <c r="CK70" s="93"/>
      <c r="CL70" s="150"/>
      <c r="CM70" s="159"/>
      <c r="CN70" s="113"/>
      <c r="CO70" s="113"/>
      <c r="CP70" s="126"/>
      <c r="CQ70" s="159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58"/>
      <c r="DG70" s="164" t="str">
        <f t="shared" si="1"/>
        <v/>
      </c>
      <c r="DH70" s="162"/>
      <c r="DI70" s="94" t="str">
        <f t="shared" si="2"/>
        <v/>
      </c>
      <c r="DJ70" s="181"/>
      <c r="DK70" s="37" t="e">
        <f>VLOOKUP(B70,Facility_Information!$B$6:$O$136,14,FALSE)</f>
        <v>#N/A</v>
      </c>
      <c r="DL70">
        <f t="shared" ref="DL70:DL133" si="4">SUM(COUNTA(AL70,AP70,AT70))</f>
        <v>0</v>
      </c>
      <c r="DM70" s="234" t="str">
        <f t="shared" ref="DM70:DM133" si="5">IF(DL70&gt;3,"Check # of Causal Factors selected", "")</f>
        <v/>
      </c>
    </row>
    <row r="71" spans="1:117" x14ac:dyDescent="0.25">
      <c r="A71" s="148"/>
      <c r="B71" s="14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122"/>
      <c r="W71" s="123"/>
      <c r="X71" s="232"/>
      <c r="Y71" s="232"/>
      <c r="Z71" s="125"/>
      <c r="AA71" s="124"/>
      <c r="AB71" s="125"/>
      <c r="AC71" s="124"/>
      <c r="AD71" s="124"/>
      <c r="AE71" s="124"/>
      <c r="AF71" s="125"/>
      <c r="AG71" s="124"/>
      <c r="AH71" s="124"/>
      <c r="AI71" s="124"/>
      <c r="AJ71" s="125"/>
      <c r="AK71" s="126"/>
      <c r="AL71" s="85"/>
      <c r="AM71" s="85"/>
      <c r="AN71" s="85"/>
      <c r="AO71" s="85"/>
      <c r="AP71" s="251"/>
      <c r="AQ71" s="251"/>
      <c r="AR71" s="251"/>
      <c r="AS71" s="251"/>
      <c r="AT71" s="85"/>
      <c r="AU71" s="85"/>
      <c r="AV71" s="85"/>
      <c r="AW71" s="85"/>
      <c r="AX71" s="127"/>
      <c r="AY71" s="93"/>
      <c r="AZ71" s="93"/>
      <c r="BA71" s="93"/>
      <c r="BB71" s="93"/>
      <c r="BC71" s="150"/>
      <c r="BD71" s="160"/>
      <c r="BE71" s="151"/>
      <c r="BF71" s="150"/>
      <c r="BG71" s="151"/>
      <c r="BH71" s="93"/>
      <c r="BI71" s="93"/>
      <c r="BJ71" s="93"/>
      <c r="BK71" s="93"/>
      <c r="BL71" s="161"/>
      <c r="BM71" s="128"/>
      <c r="BN71" s="128"/>
      <c r="BO71" s="163"/>
      <c r="BP71" s="159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58"/>
      <c r="CD71" s="127"/>
      <c r="CE71" s="150"/>
      <c r="CF71" s="151"/>
      <c r="CG71" s="150"/>
      <c r="CH71" s="151"/>
      <c r="CI71" s="93"/>
      <c r="CJ71" s="93"/>
      <c r="CK71" s="93"/>
      <c r="CL71" s="150"/>
      <c r="CM71" s="159"/>
      <c r="CN71" s="113"/>
      <c r="CO71" s="113"/>
      <c r="CP71" s="126"/>
      <c r="CQ71" s="159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58"/>
      <c r="DG71" s="164" t="str">
        <f t="shared" ref="DG71:DG134" si="6">IF(AX71&gt;0,"Tier 1",IF(AY71&gt;0,"Tier 1",IF(AZ71&gt;0,"Tier 1",IF(BA71&gt;0,"Tier 1",IF(BB71&gt;0,"Tier 1",IF(BC71&gt;0,"Tier 1",IF(BD71="yes","Tier 1",IF(BE71="yes","Tier 1",IF(BF71="yes","Tier 1",IF(BG71="via Downstream Destructive Device","Tier 1",IF(BG71="Directly to Atmosphere","Tier 1",IF(BH71="yes","Tier 1",IF(BI71="yes","Tier 1",IF(BJ71="yes","Tier 1",IF(BK71="yes","Tier 1",IF(BL71="Yes","Tier 1",IF(BM71="Yes","Tier 1",IF(BN71="Yes","Tier 1",IF(BO71="Yes","Tier 1",IF(BP71="Yes","Tier 1",IF(BR71="Yes","Tier 1",IF(BT71="Yes","Tier 1",IF(BV71="Yes","Tier 1",IF(BX71="Yes","Tier 1",IF(BZ71="Yes","Tier 1",IF(CB71="Yes","Tier 1",IF(CD71&gt;0,"Tier 2",IF(CE71&gt;0,"Tier 2",IF(CF71="yes","Tier 2",IF(CG71="yes","Tier 2",IF(CH71="via Downstream Destructive Device","Tier 2",IF(CH71="Directly to Atmosphere","Tier 2",IF(CI71="yes","Tier 2",IF(CJ71="yes","Tier 2",IF(CK71="yes","Tier 2",IF(CL71="yes","Tier 2",IF(CM71="Yes","Tier 2",IF(CN71="Yes","Tier 2",IF(CO71="Yes","Tier 2",IF(CP71="Yes","Tier 2",IF(CQ71="Yes","Tier 2",IF(CS71="Yes","Tier 2",IF(CU71="Yes","Tier 2",IF(CW71="Yes","Tier 2",IF(CY71="Yes","Tier 2",IF(DA71="Yes","Tier 2",IF(DC71="Yes","Tier 2",IF(DE71="Yes","Tier 2",""))))))))))))))))))))))))))))))))))))))))))))))))</f>
        <v/>
      </c>
      <c r="DH71" s="162"/>
      <c r="DI71" s="94" t="str">
        <f t="shared" ref="DI71:DI134" si="7">IF(COUNTA(CD71:DF71)&gt;0,1,"")</f>
        <v/>
      </c>
      <c r="DJ71" s="181"/>
      <c r="DK71" s="37" t="e">
        <f>VLOOKUP(B71,Facility_Information!$B$6:$O$136,14,FALSE)</f>
        <v>#N/A</v>
      </c>
      <c r="DL71">
        <f t="shared" si="4"/>
        <v>0</v>
      </c>
      <c r="DM71" s="234" t="str">
        <f t="shared" si="5"/>
        <v/>
      </c>
    </row>
    <row r="72" spans="1:117" x14ac:dyDescent="0.25">
      <c r="A72" s="148"/>
      <c r="B72" s="14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122"/>
      <c r="W72" s="123"/>
      <c r="X72" s="232"/>
      <c r="Y72" s="232"/>
      <c r="Z72" s="125"/>
      <c r="AA72" s="124"/>
      <c r="AB72" s="125"/>
      <c r="AC72" s="124"/>
      <c r="AD72" s="124"/>
      <c r="AE72" s="124"/>
      <c r="AF72" s="125"/>
      <c r="AG72" s="124"/>
      <c r="AH72" s="124"/>
      <c r="AI72" s="124"/>
      <c r="AJ72" s="125"/>
      <c r="AK72" s="126"/>
      <c r="AL72" s="85"/>
      <c r="AM72" s="85"/>
      <c r="AN72" s="85"/>
      <c r="AO72" s="85"/>
      <c r="AP72" s="251"/>
      <c r="AQ72" s="251"/>
      <c r="AR72" s="251"/>
      <c r="AS72" s="251"/>
      <c r="AT72" s="85"/>
      <c r="AU72" s="85"/>
      <c r="AV72" s="85"/>
      <c r="AW72" s="85"/>
      <c r="AX72" s="127"/>
      <c r="AY72" s="93"/>
      <c r="AZ72" s="93"/>
      <c r="BA72" s="93"/>
      <c r="BB72" s="93"/>
      <c r="BC72" s="150"/>
      <c r="BD72" s="160"/>
      <c r="BE72" s="151"/>
      <c r="BF72" s="150"/>
      <c r="BG72" s="151"/>
      <c r="BH72" s="93"/>
      <c r="BI72" s="93"/>
      <c r="BJ72" s="93"/>
      <c r="BK72" s="93"/>
      <c r="BL72" s="161"/>
      <c r="BM72" s="128"/>
      <c r="BN72" s="128"/>
      <c r="BO72" s="163"/>
      <c r="BP72" s="159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58"/>
      <c r="CD72" s="127"/>
      <c r="CE72" s="150"/>
      <c r="CF72" s="151"/>
      <c r="CG72" s="150"/>
      <c r="CH72" s="151"/>
      <c r="CI72" s="93"/>
      <c r="CJ72" s="93"/>
      <c r="CK72" s="93"/>
      <c r="CL72" s="150"/>
      <c r="CM72" s="159"/>
      <c r="CN72" s="113"/>
      <c r="CO72" s="113"/>
      <c r="CP72" s="126"/>
      <c r="CQ72" s="159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58"/>
      <c r="DG72" s="164" t="str">
        <f t="shared" si="6"/>
        <v/>
      </c>
      <c r="DH72" s="162"/>
      <c r="DI72" s="94" t="str">
        <f t="shared" si="7"/>
        <v/>
      </c>
      <c r="DJ72" s="181"/>
      <c r="DK72" s="37" t="e">
        <f>VLOOKUP(B72,Facility_Information!$B$6:$O$136,14,FALSE)</f>
        <v>#N/A</v>
      </c>
      <c r="DL72">
        <f t="shared" si="4"/>
        <v>0</v>
      </c>
      <c r="DM72" s="234" t="str">
        <f t="shared" si="5"/>
        <v/>
      </c>
    </row>
    <row r="73" spans="1:117" x14ac:dyDescent="0.25">
      <c r="A73" s="148"/>
      <c r="B73" s="14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122"/>
      <c r="W73" s="123"/>
      <c r="X73" s="232"/>
      <c r="Y73" s="232"/>
      <c r="Z73" s="125"/>
      <c r="AA73" s="124"/>
      <c r="AB73" s="125"/>
      <c r="AC73" s="124"/>
      <c r="AD73" s="124"/>
      <c r="AE73" s="124"/>
      <c r="AF73" s="125"/>
      <c r="AG73" s="124"/>
      <c r="AH73" s="124"/>
      <c r="AI73" s="124"/>
      <c r="AJ73" s="125"/>
      <c r="AK73" s="126"/>
      <c r="AL73" s="85"/>
      <c r="AM73" s="85"/>
      <c r="AN73" s="85"/>
      <c r="AO73" s="85"/>
      <c r="AP73" s="251"/>
      <c r="AQ73" s="251"/>
      <c r="AR73" s="251"/>
      <c r="AS73" s="251"/>
      <c r="AT73" s="85"/>
      <c r="AU73" s="85"/>
      <c r="AV73" s="85"/>
      <c r="AW73" s="85"/>
      <c r="AX73" s="127"/>
      <c r="AY73" s="93"/>
      <c r="AZ73" s="93"/>
      <c r="BA73" s="93"/>
      <c r="BB73" s="93"/>
      <c r="BC73" s="150"/>
      <c r="BD73" s="160"/>
      <c r="BE73" s="151"/>
      <c r="BF73" s="150"/>
      <c r="BG73" s="151"/>
      <c r="BH73" s="93"/>
      <c r="BI73" s="93"/>
      <c r="BJ73" s="93"/>
      <c r="BK73" s="93"/>
      <c r="BL73" s="161"/>
      <c r="BM73" s="128"/>
      <c r="BN73" s="128"/>
      <c r="BO73" s="163"/>
      <c r="BP73" s="159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58"/>
      <c r="CD73" s="127"/>
      <c r="CE73" s="150"/>
      <c r="CF73" s="151"/>
      <c r="CG73" s="150"/>
      <c r="CH73" s="151"/>
      <c r="CI73" s="93"/>
      <c r="CJ73" s="93"/>
      <c r="CK73" s="93"/>
      <c r="CL73" s="150"/>
      <c r="CM73" s="159"/>
      <c r="CN73" s="113"/>
      <c r="CO73" s="113"/>
      <c r="CP73" s="126"/>
      <c r="CQ73" s="159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58"/>
      <c r="DG73" s="164" t="str">
        <f t="shared" si="6"/>
        <v/>
      </c>
      <c r="DH73" s="162"/>
      <c r="DI73" s="94" t="str">
        <f t="shared" si="7"/>
        <v/>
      </c>
      <c r="DJ73" s="181"/>
      <c r="DK73" s="37" t="e">
        <f>VLOOKUP(B73,Facility_Information!$B$6:$O$136,14,FALSE)</f>
        <v>#N/A</v>
      </c>
      <c r="DL73">
        <f t="shared" si="4"/>
        <v>0</v>
      </c>
      <c r="DM73" s="234" t="str">
        <f t="shared" si="5"/>
        <v/>
      </c>
    </row>
    <row r="74" spans="1:117" x14ac:dyDescent="0.25">
      <c r="A74" s="148"/>
      <c r="B74" s="14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122"/>
      <c r="W74" s="123"/>
      <c r="X74" s="232"/>
      <c r="Y74" s="232"/>
      <c r="Z74" s="125"/>
      <c r="AA74" s="124"/>
      <c r="AB74" s="125"/>
      <c r="AC74" s="124"/>
      <c r="AD74" s="124"/>
      <c r="AE74" s="124"/>
      <c r="AF74" s="125"/>
      <c r="AG74" s="124"/>
      <c r="AH74" s="124"/>
      <c r="AI74" s="124"/>
      <c r="AJ74" s="125"/>
      <c r="AK74" s="126"/>
      <c r="AL74" s="85"/>
      <c r="AM74" s="85"/>
      <c r="AN74" s="85"/>
      <c r="AO74" s="85"/>
      <c r="AP74" s="251"/>
      <c r="AQ74" s="251"/>
      <c r="AR74" s="251"/>
      <c r="AS74" s="251"/>
      <c r="AT74" s="85"/>
      <c r="AU74" s="85"/>
      <c r="AV74" s="85"/>
      <c r="AW74" s="85"/>
      <c r="AX74" s="127"/>
      <c r="AY74" s="93"/>
      <c r="AZ74" s="93"/>
      <c r="BA74" s="93"/>
      <c r="BB74" s="93"/>
      <c r="BC74" s="150"/>
      <c r="BD74" s="160"/>
      <c r="BE74" s="151"/>
      <c r="BF74" s="150"/>
      <c r="BG74" s="151"/>
      <c r="BH74" s="93"/>
      <c r="BI74" s="93"/>
      <c r="BJ74" s="93"/>
      <c r="BK74" s="93"/>
      <c r="BL74" s="161"/>
      <c r="BM74" s="128"/>
      <c r="BN74" s="128"/>
      <c r="BO74" s="163"/>
      <c r="BP74" s="159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58"/>
      <c r="CD74" s="127"/>
      <c r="CE74" s="150"/>
      <c r="CF74" s="151"/>
      <c r="CG74" s="150"/>
      <c r="CH74" s="151"/>
      <c r="CI74" s="93"/>
      <c r="CJ74" s="93"/>
      <c r="CK74" s="93"/>
      <c r="CL74" s="150"/>
      <c r="CM74" s="159"/>
      <c r="CN74" s="113"/>
      <c r="CO74" s="113"/>
      <c r="CP74" s="126"/>
      <c r="CQ74" s="159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58"/>
      <c r="DG74" s="164" t="str">
        <f t="shared" si="6"/>
        <v/>
      </c>
      <c r="DH74" s="162"/>
      <c r="DI74" s="94" t="str">
        <f t="shared" si="7"/>
        <v/>
      </c>
      <c r="DJ74" s="181"/>
      <c r="DK74" s="37" t="e">
        <f>VLOOKUP(B74,Facility_Information!$B$6:$O$136,14,FALSE)</f>
        <v>#N/A</v>
      </c>
      <c r="DL74">
        <f t="shared" si="4"/>
        <v>0</v>
      </c>
      <c r="DM74" s="234" t="str">
        <f t="shared" si="5"/>
        <v/>
      </c>
    </row>
    <row r="75" spans="1:117" x14ac:dyDescent="0.25">
      <c r="A75" s="148"/>
      <c r="B75" s="14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122"/>
      <c r="W75" s="123"/>
      <c r="X75" s="232"/>
      <c r="Y75" s="232"/>
      <c r="Z75" s="125"/>
      <c r="AA75" s="124"/>
      <c r="AB75" s="125"/>
      <c r="AC75" s="124"/>
      <c r="AD75" s="124"/>
      <c r="AE75" s="124"/>
      <c r="AF75" s="125"/>
      <c r="AG75" s="124"/>
      <c r="AH75" s="124"/>
      <c r="AI75" s="124"/>
      <c r="AJ75" s="125"/>
      <c r="AK75" s="126"/>
      <c r="AL75" s="85"/>
      <c r="AM75" s="85"/>
      <c r="AN75" s="85"/>
      <c r="AO75" s="85"/>
      <c r="AP75" s="251"/>
      <c r="AQ75" s="251"/>
      <c r="AR75" s="251"/>
      <c r="AS75" s="251"/>
      <c r="AT75" s="85"/>
      <c r="AU75" s="85"/>
      <c r="AV75" s="85"/>
      <c r="AW75" s="85"/>
      <c r="AX75" s="127"/>
      <c r="AY75" s="93"/>
      <c r="AZ75" s="93"/>
      <c r="BA75" s="93"/>
      <c r="BB75" s="93"/>
      <c r="BC75" s="150"/>
      <c r="BD75" s="160"/>
      <c r="BE75" s="151"/>
      <c r="BF75" s="150"/>
      <c r="BG75" s="151"/>
      <c r="BH75" s="93"/>
      <c r="BI75" s="93"/>
      <c r="BJ75" s="93"/>
      <c r="BK75" s="93"/>
      <c r="BL75" s="161"/>
      <c r="BM75" s="128"/>
      <c r="BN75" s="128"/>
      <c r="BO75" s="163"/>
      <c r="BP75" s="159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58"/>
      <c r="CD75" s="127"/>
      <c r="CE75" s="150"/>
      <c r="CF75" s="151"/>
      <c r="CG75" s="150"/>
      <c r="CH75" s="151"/>
      <c r="CI75" s="93"/>
      <c r="CJ75" s="93"/>
      <c r="CK75" s="93"/>
      <c r="CL75" s="150"/>
      <c r="CM75" s="159"/>
      <c r="CN75" s="113"/>
      <c r="CO75" s="113"/>
      <c r="CP75" s="126"/>
      <c r="CQ75" s="159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58"/>
      <c r="DG75" s="164" t="str">
        <f t="shared" si="6"/>
        <v/>
      </c>
      <c r="DH75" s="162"/>
      <c r="DI75" s="94" t="str">
        <f t="shared" si="7"/>
        <v/>
      </c>
      <c r="DJ75" s="181"/>
      <c r="DK75" s="37" t="e">
        <f>VLOOKUP(B75,Facility_Information!$B$6:$O$136,14,FALSE)</f>
        <v>#N/A</v>
      </c>
      <c r="DL75">
        <f t="shared" si="4"/>
        <v>0</v>
      </c>
      <c r="DM75" s="234" t="str">
        <f t="shared" si="5"/>
        <v/>
      </c>
    </row>
    <row r="76" spans="1:117" x14ac:dyDescent="0.25">
      <c r="A76" s="148"/>
      <c r="B76" s="142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122"/>
      <c r="W76" s="123"/>
      <c r="X76" s="232"/>
      <c r="Y76" s="232"/>
      <c r="Z76" s="125"/>
      <c r="AA76" s="124"/>
      <c r="AB76" s="125"/>
      <c r="AC76" s="124"/>
      <c r="AD76" s="124"/>
      <c r="AE76" s="124"/>
      <c r="AF76" s="125"/>
      <c r="AG76" s="124"/>
      <c r="AH76" s="124"/>
      <c r="AI76" s="124"/>
      <c r="AJ76" s="125"/>
      <c r="AK76" s="126"/>
      <c r="AL76" s="85"/>
      <c r="AM76" s="85"/>
      <c r="AN76" s="85"/>
      <c r="AO76" s="85"/>
      <c r="AP76" s="251"/>
      <c r="AQ76" s="251"/>
      <c r="AR76" s="251"/>
      <c r="AS76" s="251"/>
      <c r="AT76" s="85"/>
      <c r="AU76" s="85"/>
      <c r="AV76" s="85"/>
      <c r="AW76" s="85"/>
      <c r="AX76" s="127"/>
      <c r="AY76" s="93"/>
      <c r="AZ76" s="93"/>
      <c r="BA76" s="93"/>
      <c r="BB76" s="93"/>
      <c r="BC76" s="150"/>
      <c r="BD76" s="160"/>
      <c r="BE76" s="151"/>
      <c r="BF76" s="150"/>
      <c r="BG76" s="151"/>
      <c r="BH76" s="93"/>
      <c r="BI76" s="93"/>
      <c r="BJ76" s="93"/>
      <c r="BK76" s="93"/>
      <c r="BL76" s="161"/>
      <c r="BM76" s="128"/>
      <c r="BN76" s="128"/>
      <c r="BO76" s="163"/>
      <c r="BP76" s="159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58"/>
      <c r="CD76" s="127"/>
      <c r="CE76" s="150"/>
      <c r="CF76" s="151"/>
      <c r="CG76" s="150"/>
      <c r="CH76" s="151"/>
      <c r="CI76" s="93"/>
      <c r="CJ76" s="93"/>
      <c r="CK76" s="93"/>
      <c r="CL76" s="150"/>
      <c r="CM76" s="159"/>
      <c r="CN76" s="113"/>
      <c r="CO76" s="113"/>
      <c r="CP76" s="126"/>
      <c r="CQ76" s="159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58"/>
      <c r="DG76" s="164" t="str">
        <f t="shared" si="6"/>
        <v/>
      </c>
      <c r="DH76" s="162"/>
      <c r="DI76" s="94" t="str">
        <f t="shared" si="7"/>
        <v/>
      </c>
      <c r="DJ76" s="181"/>
      <c r="DK76" s="37" t="e">
        <f>VLOOKUP(B76,Facility_Information!$B$6:$O$136,14,FALSE)</f>
        <v>#N/A</v>
      </c>
      <c r="DL76">
        <f t="shared" si="4"/>
        <v>0</v>
      </c>
      <c r="DM76" s="234" t="str">
        <f t="shared" si="5"/>
        <v/>
      </c>
    </row>
    <row r="77" spans="1:117" x14ac:dyDescent="0.25">
      <c r="A77" s="148"/>
      <c r="B77" s="14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122"/>
      <c r="W77" s="123"/>
      <c r="X77" s="232"/>
      <c r="Y77" s="232"/>
      <c r="Z77" s="125"/>
      <c r="AA77" s="124"/>
      <c r="AB77" s="125"/>
      <c r="AC77" s="124"/>
      <c r="AD77" s="124"/>
      <c r="AE77" s="124"/>
      <c r="AF77" s="125"/>
      <c r="AG77" s="124"/>
      <c r="AH77" s="124"/>
      <c r="AI77" s="124"/>
      <c r="AJ77" s="125"/>
      <c r="AK77" s="126"/>
      <c r="AL77" s="85"/>
      <c r="AM77" s="85"/>
      <c r="AN77" s="85"/>
      <c r="AO77" s="85"/>
      <c r="AP77" s="251"/>
      <c r="AQ77" s="251"/>
      <c r="AR77" s="251"/>
      <c r="AS77" s="251"/>
      <c r="AT77" s="85"/>
      <c r="AU77" s="85"/>
      <c r="AV77" s="85"/>
      <c r="AW77" s="85"/>
      <c r="AX77" s="127"/>
      <c r="AY77" s="93"/>
      <c r="AZ77" s="93"/>
      <c r="BA77" s="93"/>
      <c r="BB77" s="93"/>
      <c r="BC77" s="150"/>
      <c r="BD77" s="160"/>
      <c r="BE77" s="151"/>
      <c r="BF77" s="150"/>
      <c r="BG77" s="151"/>
      <c r="BH77" s="93"/>
      <c r="BI77" s="93"/>
      <c r="BJ77" s="93"/>
      <c r="BK77" s="93"/>
      <c r="BL77" s="161"/>
      <c r="BM77" s="128"/>
      <c r="BN77" s="128"/>
      <c r="BO77" s="163"/>
      <c r="BP77" s="159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58"/>
      <c r="CD77" s="127"/>
      <c r="CE77" s="150"/>
      <c r="CF77" s="151"/>
      <c r="CG77" s="150"/>
      <c r="CH77" s="151"/>
      <c r="CI77" s="93"/>
      <c r="CJ77" s="93"/>
      <c r="CK77" s="93"/>
      <c r="CL77" s="150"/>
      <c r="CM77" s="159"/>
      <c r="CN77" s="113"/>
      <c r="CO77" s="113"/>
      <c r="CP77" s="126"/>
      <c r="CQ77" s="159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58"/>
      <c r="DG77" s="164" t="str">
        <f t="shared" si="6"/>
        <v/>
      </c>
      <c r="DH77" s="162"/>
      <c r="DI77" s="94" t="str">
        <f t="shared" si="7"/>
        <v/>
      </c>
      <c r="DJ77" s="181"/>
      <c r="DK77" s="37" t="e">
        <f>VLOOKUP(B77,Facility_Information!$B$6:$O$136,14,FALSE)</f>
        <v>#N/A</v>
      </c>
      <c r="DL77">
        <f t="shared" si="4"/>
        <v>0</v>
      </c>
      <c r="DM77" s="234" t="str">
        <f t="shared" si="5"/>
        <v/>
      </c>
    </row>
    <row r="78" spans="1:117" x14ac:dyDescent="0.25">
      <c r="A78" s="148"/>
      <c r="B78" s="14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122"/>
      <c r="W78" s="123"/>
      <c r="X78" s="232"/>
      <c r="Y78" s="232"/>
      <c r="Z78" s="125"/>
      <c r="AA78" s="124"/>
      <c r="AB78" s="125"/>
      <c r="AC78" s="124"/>
      <c r="AD78" s="124"/>
      <c r="AE78" s="124"/>
      <c r="AF78" s="125"/>
      <c r="AG78" s="124"/>
      <c r="AH78" s="124"/>
      <c r="AI78" s="124"/>
      <c r="AJ78" s="125"/>
      <c r="AK78" s="126"/>
      <c r="AL78" s="85"/>
      <c r="AM78" s="85"/>
      <c r="AN78" s="85"/>
      <c r="AO78" s="85"/>
      <c r="AP78" s="251"/>
      <c r="AQ78" s="251"/>
      <c r="AR78" s="251"/>
      <c r="AS78" s="251"/>
      <c r="AT78" s="85"/>
      <c r="AU78" s="85"/>
      <c r="AV78" s="85"/>
      <c r="AW78" s="85"/>
      <c r="AX78" s="127"/>
      <c r="AY78" s="93"/>
      <c r="AZ78" s="93"/>
      <c r="BA78" s="93"/>
      <c r="BB78" s="93"/>
      <c r="BC78" s="150"/>
      <c r="BD78" s="160"/>
      <c r="BE78" s="151"/>
      <c r="BF78" s="150"/>
      <c r="BG78" s="151"/>
      <c r="BH78" s="93"/>
      <c r="BI78" s="93"/>
      <c r="BJ78" s="93"/>
      <c r="BK78" s="93"/>
      <c r="BL78" s="161"/>
      <c r="BM78" s="128"/>
      <c r="BN78" s="128"/>
      <c r="BO78" s="163"/>
      <c r="BP78" s="159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58"/>
      <c r="CD78" s="127"/>
      <c r="CE78" s="150"/>
      <c r="CF78" s="151"/>
      <c r="CG78" s="150"/>
      <c r="CH78" s="151"/>
      <c r="CI78" s="93"/>
      <c r="CJ78" s="93"/>
      <c r="CK78" s="93"/>
      <c r="CL78" s="150"/>
      <c r="CM78" s="159"/>
      <c r="CN78" s="113"/>
      <c r="CO78" s="113"/>
      <c r="CP78" s="126"/>
      <c r="CQ78" s="159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58"/>
      <c r="DG78" s="164" t="str">
        <f t="shared" si="6"/>
        <v/>
      </c>
      <c r="DH78" s="162"/>
      <c r="DI78" s="94" t="str">
        <f t="shared" si="7"/>
        <v/>
      </c>
      <c r="DJ78" s="181"/>
      <c r="DK78" s="37" t="e">
        <f>VLOOKUP(B78,Facility_Information!$B$6:$O$136,14,FALSE)</f>
        <v>#N/A</v>
      </c>
      <c r="DL78">
        <f t="shared" si="4"/>
        <v>0</v>
      </c>
      <c r="DM78" s="234" t="str">
        <f t="shared" si="5"/>
        <v/>
      </c>
    </row>
    <row r="79" spans="1:117" x14ac:dyDescent="0.25">
      <c r="A79" s="148"/>
      <c r="B79" s="14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122"/>
      <c r="W79" s="123"/>
      <c r="X79" s="232"/>
      <c r="Y79" s="232"/>
      <c r="Z79" s="125"/>
      <c r="AA79" s="124"/>
      <c r="AB79" s="125"/>
      <c r="AC79" s="124"/>
      <c r="AD79" s="124"/>
      <c r="AE79" s="124"/>
      <c r="AF79" s="125"/>
      <c r="AG79" s="124"/>
      <c r="AH79" s="124"/>
      <c r="AI79" s="124"/>
      <c r="AJ79" s="125"/>
      <c r="AK79" s="126"/>
      <c r="AL79" s="85"/>
      <c r="AM79" s="85"/>
      <c r="AN79" s="85"/>
      <c r="AO79" s="85"/>
      <c r="AP79" s="251"/>
      <c r="AQ79" s="251"/>
      <c r="AR79" s="251"/>
      <c r="AS79" s="251"/>
      <c r="AT79" s="85"/>
      <c r="AU79" s="85"/>
      <c r="AV79" s="85"/>
      <c r="AW79" s="85"/>
      <c r="AX79" s="127"/>
      <c r="AY79" s="93"/>
      <c r="AZ79" s="93"/>
      <c r="BA79" s="93"/>
      <c r="BB79" s="93"/>
      <c r="BC79" s="150"/>
      <c r="BD79" s="160"/>
      <c r="BE79" s="151"/>
      <c r="BF79" s="150"/>
      <c r="BG79" s="151"/>
      <c r="BH79" s="93"/>
      <c r="BI79" s="93"/>
      <c r="BJ79" s="93"/>
      <c r="BK79" s="93"/>
      <c r="BL79" s="161"/>
      <c r="BM79" s="128"/>
      <c r="BN79" s="128"/>
      <c r="BO79" s="163"/>
      <c r="BP79" s="159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58"/>
      <c r="CD79" s="127"/>
      <c r="CE79" s="150"/>
      <c r="CF79" s="151"/>
      <c r="CG79" s="150"/>
      <c r="CH79" s="151"/>
      <c r="CI79" s="93"/>
      <c r="CJ79" s="93"/>
      <c r="CK79" s="93"/>
      <c r="CL79" s="150"/>
      <c r="CM79" s="159"/>
      <c r="CN79" s="113"/>
      <c r="CO79" s="113"/>
      <c r="CP79" s="126"/>
      <c r="CQ79" s="159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58"/>
      <c r="DG79" s="164" t="str">
        <f t="shared" si="6"/>
        <v/>
      </c>
      <c r="DH79" s="162"/>
      <c r="DI79" s="94" t="str">
        <f t="shared" si="7"/>
        <v/>
      </c>
      <c r="DJ79" s="181"/>
      <c r="DK79" s="37" t="e">
        <f>VLOOKUP(B79,Facility_Information!$B$6:$O$136,14,FALSE)</f>
        <v>#N/A</v>
      </c>
      <c r="DL79">
        <f t="shared" si="4"/>
        <v>0</v>
      </c>
      <c r="DM79" s="234" t="str">
        <f t="shared" si="5"/>
        <v/>
      </c>
    </row>
    <row r="80" spans="1:117" x14ac:dyDescent="0.25">
      <c r="A80" s="148"/>
      <c r="B80" s="14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122"/>
      <c r="W80" s="123"/>
      <c r="X80" s="232"/>
      <c r="Y80" s="232"/>
      <c r="Z80" s="125"/>
      <c r="AA80" s="124"/>
      <c r="AB80" s="125"/>
      <c r="AC80" s="124"/>
      <c r="AD80" s="124"/>
      <c r="AE80" s="124"/>
      <c r="AF80" s="125"/>
      <c r="AG80" s="124"/>
      <c r="AH80" s="124"/>
      <c r="AI80" s="124"/>
      <c r="AJ80" s="125"/>
      <c r="AK80" s="126"/>
      <c r="AL80" s="85"/>
      <c r="AM80" s="85"/>
      <c r="AN80" s="85"/>
      <c r="AO80" s="85"/>
      <c r="AP80" s="251"/>
      <c r="AQ80" s="251"/>
      <c r="AR80" s="251"/>
      <c r="AS80" s="251"/>
      <c r="AT80" s="85"/>
      <c r="AU80" s="85"/>
      <c r="AV80" s="85"/>
      <c r="AW80" s="85"/>
      <c r="AX80" s="127"/>
      <c r="AY80" s="93"/>
      <c r="AZ80" s="93"/>
      <c r="BA80" s="93"/>
      <c r="BB80" s="93"/>
      <c r="BC80" s="150"/>
      <c r="BD80" s="160"/>
      <c r="BE80" s="151"/>
      <c r="BF80" s="150"/>
      <c r="BG80" s="151"/>
      <c r="BH80" s="93"/>
      <c r="BI80" s="93"/>
      <c r="BJ80" s="93"/>
      <c r="BK80" s="93"/>
      <c r="BL80" s="161"/>
      <c r="BM80" s="128"/>
      <c r="BN80" s="128"/>
      <c r="BO80" s="163"/>
      <c r="BP80" s="159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58"/>
      <c r="CD80" s="127"/>
      <c r="CE80" s="150"/>
      <c r="CF80" s="151"/>
      <c r="CG80" s="150"/>
      <c r="CH80" s="151"/>
      <c r="CI80" s="93"/>
      <c r="CJ80" s="93"/>
      <c r="CK80" s="93"/>
      <c r="CL80" s="150"/>
      <c r="CM80" s="159"/>
      <c r="CN80" s="113"/>
      <c r="CO80" s="113"/>
      <c r="CP80" s="126"/>
      <c r="CQ80" s="159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58"/>
      <c r="DG80" s="164" t="str">
        <f t="shared" si="6"/>
        <v/>
      </c>
      <c r="DH80" s="162"/>
      <c r="DI80" s="94" t="str">
        <f t="shared" si="7"/>
        <v/>
      </c>
      <c r="DJ80" s="181"/>
      <c r="DK80" s="37" t="e">
        <f>VLOOKUP(B80,Facility_Information!$B$6:$O$136,14,FALSE)</f>
        <v>#N/A</v>
      </c>
      <c r="DL80">
        <f t="shared" si="4"/>
        <v>0</v>
      </c>
      <c r="DM80" s="234" t="str">
        <f t="shared" si="5"/>
        <v/>
      </c>
    </row>
    <row r="81" spans="1:117" x14ac:dyDescent="0.25">
      <c r="A81" s="148"/>
      <c r="B81" s="14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122"/>
      <c r="W81" s="123"/>
      <c r="X81" s="232"/>
      <c r="Y81" s="232"/>
      <c r="Z81" s="125"/>
      <c r="AA81" s="124"/>
      <c r="AB81" s="125"/>
      <c r="AC81" s="124"/>
      <c r="AD81" s="124"/>
      <c r="AE81" s="124"/>
      <c r="AF81" s="125"/>
      <c r="AG81" s="124"/>
      <c r="AH81" s="124"/>
      <c r="AI81" s="124"/>
      <c r="AJ81" s="125"/>
      <c r="AK81" s="126"/>
      <c r="AL81" s="85"/>
      <c r="AM81" s="85"/>
      <c r="AN81" s="85"/>
      <c r="AO81" s="85"/>
      <c r="AP81" s="251"/>
      <c r="AQ81" s="251"/>
      <c r="AR81" s="251"/>
      <c r="AS81" s="251"/>
      <c r="AT81" s="85"/>
      <c r="AU81" s="85"/>
      <c r="AV81" s="85"/>
      <c r="AW81" s="85"/>
      <c r="AX81" s="127"/>
      <c r="AY81" s="93"/>
      <c r="AZ81" s="93"/>
      <c r="BA81" s="93"/>
      <c r="BB81" s="93"/>
      <c r="BC81" s="150"/>
      <c r="BD81" s="160"/>
      <c r="BE81" s="151"/>
      <c r="BF81" s="150"/>
      <c r="BG81" s="151"/>
      <c r="BH81" s="93"/>
      <c r="BI81" s="93"/>
      <c r="BJ81" s="93"/>
      <c r="BK81" s="93"/>
      <c r="BL81" s="161"/>
      <c r="BM81" s="128"/>
      <c r="BN81" s="128"/>
      <c r="BO81" s="163"/>
      <c r="BP81" s="159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58"/>
      <c r="CD81" s="127"/>
      <c r="CE81" s="150"/>
      <c r="CF81" s="151"/>
      <c r="CG81" s="150"/>
      <c r="CH81" s="151"/>
      <c r="CI81" s="93"/>
      <c r="CJ81" s="93"/>
      <c r="CK81" s="93"/>
      <c r="CL81" s="150"/>
      <c r="CM81" s="159"/>
      <c r="CN81" s="113"/>
      <c r="CO81" s="113"/>
      <c r="CP81" s="126"/>
      <c r="CQ81" s="159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58"/>
      <c r="DG81" s="164" t="str">
        <f t="shared" si="6"/>
        <v/>
      </c>
      <c r="DH81" s="162"/>
      <c r="DI81" s="94" t="str">
        <f t="shared" si="7"/>
        <v/>
      </c>
      <c r="DJ81" s="181"/>
      <c r="DK81" s="37" t="e">
        <f>VLOOKUP(B81,Facility_Information!$B$6:$O$136,14,FALSE)</f>
        <v>#N/A</v>
      </c>
      <c r="DL81">
        <f t="shared" si="4"/>
        <v>0</v>
      </c>
      <c r="DM81" s="234" t="str">
        <f t="shared" si="5"/>
        <v/>
      </c>
    </row>
    <row r="82" spans="1:117" x14ac:dyDescent="0.25">
      <c r="A82" s="148"/>
      <c r="B82" s="14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122"/>
      <c r="W82" s="123"/>
      <c r="X82" s="232"/>
      <c r="Y82" s="232"/>
      <c r="Z82" s="125"/>
      <c r="AA82" s="124"/>
      <c r="AB82" s="125"/>
      <c r="AC82" s="124"/>
      <c r="AD82" s="124"/>
      <c r="AE82" s="124"/>
      <c r="AF82" s="125"/>
      <c r="AG82" s="124"/>
      <c r="AH82" s="124"/>
      <c r="AI82" s="124"/>
      <c r="AJ82" s="125"/>
      <c r="AK82" s="126"/>
      <c r="AL82" s="85"/>
      <c r="AM82" s="85"/>
      <c r="AN82" s="85"/>
      <c r="AO82" s="85"/>
      <c r="AP82" s="251"/>
      <c r="AQ82" s="251"/>
      <c r="AR82" s="251"/>
      <c r="AS82" s="251"/>
      <c r="AT82" s="85"/>
      <c r="AU82" s="85"/>
      <c r="AV82" s="85"/>
      <c r="AW82" s="85"/>
      <c r="AX82" s="127"/>
      <c r="AY82" s="93"/>
      <c r="AZ82" s="93"/>
      <c r="BA82" s="93"/>
      <c r="BB82" s="93"/>
      <c r="BC82" s="150"/>
      <c r="BD82" s="160"/>
      <c r="BE82" s="151"/>
      <c r="BF82" s="150"/>
      <c r="BG82" s="151"/>
      <c r="BH82" s="93"/>
      <c r="BI82" s="93"/>
      <c r="BJ82" s="93"/>
      <c r="BK82" s="93"/>
      <c r="BL82" s="161"/>
      <c r="BM82" s="128"/>
      <c r="BN82" s="128"/>
      <c r="BO82" s="163"/>
      <c r="BP82" s="159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58"/>
      <c r="CD82" s="127"/>
      <c r="CE82" s="150"/>
      <c r="CF82" s="151"/>
      <c r="CG82" s="150"/>
      <c r="CH82" s="151"/>
      <c r="CI82" s="93"/>
      <c r="CJ82" s="93"/>
      <c r="CK82" s="93"/>
      <c r="CL82" s="150"/>
      <c r="CM82" s="159"/>
      <c r="CN82" s="113"/>
      <c r="CO82" s="113"/>
      <c r="CP82" s="126"/>
      <c r="CQ82" s="159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58"/>
      <c r="DG82" s="164" t="str">
        <f t="shared" si="6"/>
        <v/>
      </c>
      <c r="DH82" s="162"/>
      <c r="DI82" s="94" t="str">
        <f t="shared" si="7"/>
        <v/>
      </c>
      <c r="DJ82" s="181"/>
      <c r="DK82" s="37" t="e">
        <f>VLOOKUP(B82,Facility_Information!$B$6:$O$136,14,FALSE)</f>
        <v>#N/A</v>
      </c>
      <c r="DL82">
        <f t="shared" si="4"/>
        <v>0</v>
      </c>
      <c r="DM82" s="234" t="str">
        <f t="shared" si="5"/>
        <v/>
      </c>
    </row>
    <row r="83" spans="1:117" x14ac:dyDescent="0.25">
      <c r="A83" s="148"/>
      <c r="B83" s="14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122"/>
      <c r="W83" s="123"/>
      <c r="X83" s="232"/>
      <c r="Y83" s="232"/>
      <c r="Z83" s="125"/>
      <c r="AA83" s="124"/>
      <c r="AB83" s="125"/>
      <c r="AC83" s="124"/>
      <c r="AD83" s="124"/>
      <c r="AE83" s="124"/>
      <c r="AF83" s="125"/>
      <c r="AG83" s="124"/>
      <c r="AH83" s="124"/>
      <c r="AI83" s="124"/>
      <c r="AJ83" s="125"/>
      <c r="AK83" s="126"/>
      <c r="AL83" s="85"/>
      <c r="AM83" s="85"/>
      <c r="AN83" s="85"/>
      <c r="AO83" s="85"/>
      <c r="AP83" s="251"/>
      <c r="AQ83" s="251"/>
      <c r="AR83" s="251"/>
      <c r="AS83" s="251"/>
      <c r="AT83" s="85"/>
      <c r="AU83" s="85"/>
      <c r="AV83" s="85"/>
      <c r="AW83" s="85"/>
      <c r="AX83" s="127"/>
      <c r="AY83" s="93"/>
      <c r="AZ83" s="93"/>
      <c r="BA83" s="93"/>
      <c r="BB83" s="93"/>
      <c r="BC83" s="150"/>
      <c r="BD83" s="160"/>
      <c r="BE83" s="151"/>
      <c r="BF83" s="150"/>
      <c r="BG83" s="151"/>
      <c r="BH83" s="93"/>
      <c r="BI83" s="93"/>
      <c r="BJ83" s="93"/>
      <c r="BK83" s="93"/>
      <c r="BL83" s="161"/>
      <c r="BM83" s="128"/>
      <c r="BN83" s="128"/>
      <c r="BO83" s="163"/>
      <c r="BP83" s="159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58"/>
      <c r="CD83" s="127"/>
      <c r="CE83" s="150"/>
      <c r="CF83" s="151"/>
      <c r="CG83" s="150"/>
      <c r="CH83" s="151"/>
      <c r="CI83" s="93"/>
      <c r="CJ83" s="93"/>
      <c r="CK83" s="93"/>
      <c r="CL83" s="150"/>
      <c r="CM83" s="159"/>
      <c r="CN83" s="113"/>
      <c r="CO83" s="113"/>
      <c r="CP83" s="126"/>
      <c r="CQ83" s="159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58"/>
      <c r="DG83" s="164" t="str">
        <f t="shared" si="6"/>
        <v/>
      </c>
      <c r="DH83" s="162"/>
      <c r="DI83" s="94" t="str">
        <f t="shared" si="7"/>
        <v/>
      </c>
      <c r="DJ83" s="181"/>
      <c r="DK83" s="37" t="e">
        <f>VLOOKUP(B83,Facility_Information!$B$6:$O$136,14,FALSE)</f>
        <v>#N/A</v>
      </c>
      <c r="DL83">
        <f t="shared" si="4"/>
        <v>0</v>
      </c>
      <c r="DM83" s="234" t="str">
        <f t="shared" si="5"/>
        <v/>
      </c>
    </row>
    <row r="84" spans="1:117" x14ac:dyDescent="0.25">
      <c r="A84" s="148"/>
      <c r="B84" s="14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122"/>
      <c r="W84" s="123"/>
      <c r="X84" s="232"/>
      <c r="Y84" s="232"/>
      <c r="Z84" s="125"/>
      <c r="AA84" s="124"/>
      <c r="AB84" s="125"/>
      <c r="AC84" s="124"/>
      <c r="AD84" s="124"/>
      <c r="AE84" s="124"/>
      <c r="AF84" s="125"/>
      <c r="AG84" s="124"/>
      <c r="AH84" s="124"/>
      <c r="AI84" s="124"/>
      <c r="AJ84" s="125"/>
      <c r="AK84" s="126"/>
      <c r="AL84" s="85"/>
      <c r="AM84" s="85"/>
      <c r="AN84" s="85"/>
      <c r="AO84" s="85"/>
      <c r="AP84" s="251"/>
      <c r="AQ84" s="251"/>
      <c r="AR84" s="251"/>
      <c r="AS84" s="251"/>
      <c r="AT84" s="85"/>
      <c r="AU84" s="85"/>
      <c r="AV84" s="85"/>
      <c r="AW84" s="85"/>
      <c r="AX84" s="127"/>
      <c r="AY84" s="93"/>
      <c r="AZ84" s="93"/>
      <c r="BA84" s="93"/>
      <c r="BB84" s="93"/>
      <c r="BC84" s="150"/>
      <c r="BD84" s="160"/>
      <c r="BE84" s="151"/>
      <c r="BF84" s="150"/>
      <c r="BG84" s="151"/>
      <c r="BH84" s="93"/>
      <c r="BI84" s="93"/>
      <c r="BJ84" s="93"/>
      <c r="BK84" s="93"/>
      <c r="BL84" s="161"/>
      <c r="BM84" s="128"/>
      <c r="BN84" s="128"/>
      <c r="BO84" s="163"/>
      <c r="BP84" s="159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58"/>
      <c r="CD84" s="127"/>
      <c r="CE84" s="150"/>
      <c r="CF84" s="151"/>
      <c r="CG84" s="150"/>
      <c r="CH84" s="151"/>
      <c r="CI84" s="93"/>
      <c r="CJ84" s="93"/>
      <c r="CK84" s="93"/>
      <c r="CL84" s="150"/>
      <c r="CM84" s="159"/>
      <c r="CN84" s="113"/>
      <c r="CO84" s="113"/>
      <c r="CP84" s="126"/>
      <c r="CQ84" s="159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58"/>
      <c r="DG84" s="164" t="str">
        <f t="shared" si="6"/>
        <v/>
      </c>
      <c r="DH84" s="162"/>
      <c r="DI84" s="94" t="str">
        <f t="shared" si="7"/>
        <v/>
      </c>
      <c r="DJ84" s="181"/>
      <c r="DK84" s="37" t="e">
        <f>VLOOKUP(B84,Facility_Information!$B$6:$O$136,14,FALSE)</f>
        <v>#N/A</v>
      </c>
      <c r="DL84">
        <f t="shared" si="4"/>
        <v>0</v>
      </c>
      <c r="DM84" s="234" t="str">
        <f t="shared" si="5"/>
        <v/>
      </c>
    </row>
    <row r="85" spans="1:117" x14ac:dyDescent="0.25">
      <c r="A85" s="148"/>
      <c r="B85" s="14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122"/>
      <c r="W85" s="123"/>
      <c r="X85" s="232"/>
      <c r="Y85" s="232"/>
      <c r="Z85" s="125"/>
      <c r="AA85" s="124"/>
      <c r="AB85" s="125"/>
      <c r="AC85" s="124"/>
      <c r="AD85" s="124"/>
      <c r="AE85" s="124"/>
      <c r="AF85" s="125"/>
      <c r="AG85" s="124"/>
      <c r="AH85" s="124"/>
      <c r="AI85" s="124"/>
      <c r="AJ85" s="125"/>
      <c r="AK85" s="126"/>
      <c r="AL85" s="85"/>
      <c r="AM85" s="85"/>
      <c r="AN85" s="85"/>
      <c r="AO85" s="85"/>
      <c r="AP85" s="251"/>
      <c r="AQ85" s="251"/>
      <c r="AR85" s="251"/>
      <c r="AS85" s="251"/>
      <c r="AT85" s="85"/>
      <c r="AU85" s="85"/>
      <c r="AV85" s="85"/>
      <c r="AW85" s="85"/>
      <c r="AX85" s="127"/>
      <c r="AY85" s="93"/>
      <c r="AZ85" s="93"/>
      <c r="BA85" s="93"/>
      <c r="BB85" s="93"/>
      <c r="BC85" s="150"/>
      <c r="BD85" s="160"/>
      <c r="BE85" s="151"/>
      <c r="BF85" s="150"/>
      <c r="BG85" s="151"/>
      <c r="BH85" s="93"/>
      <c r="BI85" s="93"/>
      <c r="BJ85" s="93"/>
      <c r="BK85" s="93"/>
      <c r="BL85" s="161"/>
      <c r="BM85" s="128"/>
      <c r="BN85" s="128"/>
      <c r="BO85" s="163"/>
      <c r="BP85" s="159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58"/>
      <c r="CD85" s="127"/>
      <c r="CE85" s="150"/>
      <c r="CF85" s="151"/>
      <c r="CG85" s="150"/>
      <c r="CH85" s="151"/>
      <c r="CI85" s="93"/>
      <c r="CJ85" s="93"/>
      <c r="CK85" s="93"/>
      <c r="CL85" s="150"/>
      <c r="CM85" s="159"/>
      <c r="CN85" s="113"/>
      <c r="CO85" s="113"/>
      <c r="CP85" s="126"/>
      <c r="CQ85" s="159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58"/>
      <c r="DG85" s="164" t="str">
        <f t="shared" si="6"/>
        <v/>
      </c>
      <c r="DH85" s="162"/>
      <c r="DI85" s="94" t="str">
        <f t="shared" si="7"/>
        <v/>
      </c>
      <c r="DJ85" s="181"/>
      <c r="DK85" s="37" t="e">
        <f>VLOOKUP(B85,Facility_Information!$B$6:$O$136,14,FALSE)</f>
        <v>#N/A</v>
      </c>
      <c r="DL85">
        <f t="shared" si="4"/>
        <v>0</v>
      </c>
      <c r="DM85" s="234" t="str">
        <f t="shared" si="5"/>
        <v/>
      </c>
    </row>
    <row r="86" spans="1:117" x14ac:dyDescent="0.25">
      <c r="A86" s="148"/>
      <c r="B86" s="142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122"/>
      <c r="W86" s="123"/>
      <c r="X86" s="232"/>
      <c r="Y86" s="232"/>
      <c r="Z86" s="125"/>
      <c r="AA86" s="124"/>
      <c r="AB86" s="125"/>
      <c r="AC86" s="124"/>
      <c r="AD86" s="124"/>
      <c r="AE86" s="124"/>
      <c r="AF86" s="125"/>
      <c r="AG86" s="124"/>
      <c r="AH86" s="124"/>
      <c r="AI86" s="124"/>
      <c r="AJ86" s="125"/>
      <c r="AK86" s="126"/>
      <c r="AL86" s="85"/>
      <c r="AM86" s="85"/>
      <c r="AN86" s="85"/>
      <c r="AO86" s="85"/>
      <c r="AP86" s="251"/>
      <c r="AQ86" s="251"/>
      <c r="AR86" s="251"/>
      <c r="AS86" s="251"/>
      <c r="AT86" s="85"/>
      <c r="AU86" s="85"/>
      <c r="AV86" s="85"/>
      <c r="AW86" s="85"/>
      <c r="AX86" s="127"/>
      <c r="AY86" s="93"/>
      <c r="AZ86" s="93"/>
      <c r="BA86" s="93"/>
      <c r="BB86" s="93"/>
      <c r="BC86" s="150"/>
      <c r="BD86" s="160"/>
      <c r="BE86" s="151"/>
      <c r="BF86" s="150"/>
      <c r="BG86" s="151"/>
      <c r="BH86" s="93"/>
      <c r="BI86" s="93"/>
      <c r="BJ86" s="93"/>
      <c r="BK86" s="93"/>
      <c r="BL86" s="161"/>
      <c r="BM86" s="128"/>
      <c r="BN86" s="128"/>
      <c r="BO86" s="163"/>
      <c r="BP86" s="159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58"/>
      <c r="CD86" s="127"/>
      <c r="CE86" s="150"/>
      <c r="CF86" s="151"/>
      <c r="CG86" s="150"/>
      <c r="CH86" s="151"/>
      <c r="CI86" s="93"/>
      <c r="CJ86" s="93"/>
      <c r="CK86" s="93"/>
      <c r="CL86" s="150"/>
      <c r="CM86" s="159"/>
      <c r="CN86" s="113"/>
      <c r="CO86" s="113"/>
      <c r="CP86" s="126"/>
      <c r="CQ86" s="159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58"/>
      <c r="DG86" s="164" t="str">
        <f t="shared" si="6"/>
        <v/>
      </c>
      <c r="DH86" s="162"/>
      <c r="DI86" s="94" t="str">
        <f t="shared" si="7"/>
        <v/>
      </c>
      <c r="DJ86" s="181"/>
      <c r="DK86" s="37" t="e">
        <f>VLOOKUP(B86,Facility_Information!$B$6:$O$136,14,FALSE)</f>
        <v>#N/A</v>
      </c>
      <c r="DL86">
        <f t="shared" si="4"/>
        <v>0</v>
      </c>
      <c r="DM86" s="234" t="str">
        <f t="shared" si="5"/>
        <v/>
      </c>
    </row>
    <row r="87" spans="1:117" x14ac:dyDescent="0.25">
      <c r="A87" s="148"/>
      <c r="B87" s="142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122"/>
      <c r="W87" s="123"/>
      <c r="X87" s="232"/>
      <c r="Y87" s="232"/>
      <c r="Z87" s="125"/>
      <c r="AA87" s="124"/>
      <c r="AB87" s="125"/>
      <c r="AC87" s="124"/>
      <c r="AD87" s="124"/>
      <c r="AE87" s="124"/>
      <c r="AF87" s="125"/>
      <c r="AG87" s="124"/>
      <c r="AH87" s="124"/>
      <c r="AI87" s="124"/>
      <c r="AJ87" s="125"/>
      <c r="AK87" s="126"/>
      <c r="AL87" s="85"/>
      <c r="AM87" s="85"/>
      <c r="AN87" s="85"/>
      <c r="AO87" s="85"/>
      <c r="AP87" s="251"/>
      <c r="AQ87" s="251"/>
      <c r="AR87" s="251"/>
      <c r="AS87" s="251"/>
      <c r="AT87" s="85"/>
      <c r="AU87" s="85"/>
      <c r="AV87" s="85"/>
      <c r="AW87" s="85"/>
      <c r="AX87" s="127"/>
      <c r="AY87" s="93"/>
      <c r="AZ87" s="93"/>
      <c r="BA87" s="93"/>
      <c r="BB87" s="93"/>
      <c r="BC87" s="150"/>
      <c r="BD87" s="160"/>
      <c r="BE87" s="151"/>
      <c r="BF87" s="150"/>
      <c r="BG87" s="151"/>
      <c r="BH87" s="93"/>
      <c r="BI87" s="93"/>
      <c r="BJ87" s="93"/>
      <c r="BK87" s="93"/>
      <c r="BL87" s="161"/>
      <c r="BM87" s="128"/>
      <c r="BN87" s="128"/>
      <c r="BO87" s="163"/>
      <c r="BP87" s="159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58"/>
      <c r="CD87" s="127"/>
      <c r="CE87" s="150"/>
      <c r="CF87" s="151"/>
      <c r="CG87" s="150"/>
      <c r="CH87" s="151"/>
      <c r="CI87" s="93"/>
      <c r="CJ87" s="93"/>
      <c r="CK87" s="93"/>
      <c r="CL87" s="150"/>
      <c r="CM87" s="159"/>
      <c r="CN87" s="113"/>
      <c r="CO87" s="113"/>
      <c r="CP87" s="126"/>
      <c r="CQ87" s="159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58"/>
      <c r="DG87" s="164" t="str">
        <f t="shared" si="6"/>
        <v/>
      </c>
      <c r="DH87" s="162"/>
      <c r="DI87" s="94" t="str">
        <f t="shared" si="7"/>
        <v/>
      </c>
      <c r="DJ87" s="181"/>
      <c r="DK87" s="37" t="e">
        <f>VLOOKUP(B87,Facility_Information!$B$6:$O$136,14,FALSE)</f>
        <v>#N/A</v>
      </c>
      <c r="DL87">
        <f t="shared" si="4"/>
        <v>0</v>
      </c>
      <c r="DM87" s="234" t="str">
        <f t="shared" si="5"/>
        <v/>
      </c>
    </row>
    <row r="88" spans="1:117" x14ac:dyDescent="0.25">
      <c r="A88" s="148"/>
      <c r="B88" s="142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122"/>
      <c r="W88" s="123"/>
      <c r="X88" s="232"/>
      <c r="Y88" s="232"/>
      <c r="Z88" s="125"/>
      <c r="AA88" s="124"/>
      <c r="AB88" s="125"/>
      <c r="AC88" s="124"/>
      <c r="AD88" s="124"/>
      <c r="AE88" s="124"/>
      <c r="AF88" s="125"/>
      <c r="AG88" s="124"/>
      <c r="AH88" s="124"/>
      <c r="AI88" s="124"/>
      <c r="AJ88" s="125"/>
      <c r="AK88" s="126"/>
      <c r="AL88" s="85"/>
      <c r="AM88" s="85"/>
      <c r="AN88" s="85"/>
      <c r="AO88" s="85"/>
      <c r="AP88" s="251"/>
      <c r="AQ88" s="251"/>
      <c r="AR88" s="251"/>
      <c r="AS88" s="251"/>
      <c r="AT88" s="85"/>
      <c r="AU88" s="85"/>
      <c r="AV88" s="85"/>
      <c r="AW88" s="85"/>
      <c r="AX88" s="127"/>
      <c r="AY88" s="93"/>
      <c r="AZ88" s="93"/>
      <c r="BA88" s="93"/>
      <c r="BB88" s="93"/>
      <c r="BC88" s="150"/>
      <c r="BD88" s="160"/>
      <c r="BE88" s="151"/>
      <c r="BF88" s="150"/>
      <c r="BG88" s="151"/>
      <c r="BH88" s="93"/>
      <c r="BI88" s="93"/>
      <c r="BJ88" s="93"/>
      <c r="BK88" s="93"/>
      <c r="BL88" s="161"/>
      <c r="BM88" s="128"/>
      <c r="BN88" s="128"/>
      <c r="BO88" s="163"/>
      <c r="BP88" s="159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58"/>
      <c r="CD88" s="127"/>
      <c r="CE88" s="150"/>
      <c r="CF88" s="151"/>
      <c r="CG88" s="150"/>
      <c r="CH88" s="151"/>
      <c r="CI88" s="93"/>
      <c r="CJ88" s="93"/>
      <c r="CK88" s="93"/>
      <c r="CL88" s="150"/>
      <c r="CM88" s="159"/>
      <c r="CN88" s="113"/>
      <c r="CO88" s="113"/>
      <c r="CP88" s="126"/>
      <c r="CQ88" s="159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58"/>
      <c r="DG88" s="164" t="str">
        <f t="shared" si="6"/>
        <v/>
      </c>
      <c r="DH88" s="162"/>
      <c r="DI88" s="94" t="str">
        <f t="shared" si="7"/>
        <v/>
      </c>
      <c r="DJ88" s="181"/>
      <c r="DK88" s="37" t="e">
        <f>VLOOKUP(B88,Facility_Information!$B$6:$O$136,14,FALSE)</f>
        <v>#N/A</v>
      </c>
      <c r="DL88">
        <f t="shared" si="4"/>
        <v>0</v>
      </c>
      <c r="DM88" s="234" t="str">
        <f t="shared" si="5"/>
        <v/>
      </c>
    </row>
    <row r="89" spans="1:117" x14ac:dyDescent="0.25">
      <c r="A89" s="148"/>
      <c r="B89" s="142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122"/>
      <c r="W89" s="123"/>
      <c r="X89" s="232"/>
      <c r="Y89" s="232"/>
      <c r="Z89" s="125"/>
      <c r="AA89" s="124"/>
      <c r="AB89" s="125"/>
      <c r="AC89" s="124"/>
      <c r="AD89" s="124"/>
      <c r="AE89" s="124"/>
      <c r="AF89" s="125"/>
      <c r="AG89" s="124"/>
      <c r="AH89" s="124"/>
      <c r="AI89" s="124"/>
      <c r="AJ89" s="125"/>
      <c r="AK89" s="126"/>
      <c r="AL89" s="85"/>
      <c r="AM89" s="85"/>
      <c r="AN89" s="85"/>
      <c r="AO89" s="85"/>
      <c r="AP89" s="251"/>
      <c r="AQ89" s="251"/>
      <c r="AR89" s="251"/>
      <c r="AS89" s="251"/>
      <c r="AT89" s="85"/>
      <c r="AU89" s="85"/>
      <c r="AV89" s="85"/>
      <c r="AW89" s="85"/>
      <c r="AX89" s="127"/>
      <c r="AY89" s="93"/>
      <c r="AZ89" s="93"/>
      <c r="BA89" s="93"/>
      <c r="BB89" s="93"/>
      <c r="BC89" s="150"/>
      <c r="BD89" s="160"/>
      <c r="BE89" s="151"/>
      <c r="BF89" s="150"/>
      <c r="BG89" s="151"/>
      <c r="BH89" s="93"/>
      <c r="BI89" s="93"/>
      <c r="BJ89" s="93"/>
      <c r="BK89" s="93"/>
      <c r="BL89" s="161"/>
      <c r="BM89" s="128"/>
      <c r="BN89" s="128"/>
      <c r="BO89" s="163"/>
      <c r="BP89" s="159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58"/>
      <c r="CD89" s="127"/>
      <c r="CE89" s="150"/>
      <c r="CF89" s="151"/>
      <c r="CG89" s="150"/>
      <c r="CH89" s="151"/>
      <c r="CI89" s="93"/>
      <c r="CJ89" s="93"/>
      <c r="CK89" s="93"/>
      <c r="CL89" s="150"/>
      <c r="CM89" s="159"/>
      <c r="CN89" s="113"/>
      <c r="CO89" s="113"/>
      <c r="CP89" s="126"/>
      <c r="CQ89" s="159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58"/>
      <c r="DG89" s="164" t="str">
        <f t="shared" si="6"/>
        <v/>
      </c>
      <c r="DH89" s="162"/>
      <c r="DI89" s="94" t="str">
        <f t="shared" si="7"/>
        <v/>
      </c>
      <c r="DJ89" s="181"/>
      <c r="DK89" s="37" t="e">
        <f>VLOOKUP(B89,Facility_Information!$B$6:$O$136,14,FALSE)</f>
        <v>#N/A</v>
      </c>
      <c r="DL89">
        <f t="shared" si="4"/>
        <v>0</v>
      </c>
      <c r="DM89" s="234" t="str">
        <f t="shared" si="5"/>
        <v/>
      </c>
    </row>
    <row r="90" spans="1:117" x14ac:dyDescent="0.25">
      <c r="A90" s="148"/>
      <c r="B90" s="142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122"/>
      <c r="W90" s="123"/>
      <c r="X90" s="232"/>
      <c r="Y90" s="232"/>
      <c r="Z90" s="125"/>
      <c r="AA90" s="124"/>
      <c r="AB90" s="125"/>
      <c r="AC90" s="124"/>
      <c r="AD90" s="124"/>
      <c r="AE90" s="124"/>
      <c r="AF90" s="125"/>
      <c r="AG90" s="124"/>
      <c r="AH90" s="124"/>
      <c r="AI90" s="124"/>
      <c r="AJ90" s="125"/>
      <c r="AK90" s="126"/>
      <c r="AL90" s="85"/>
      <c r="AM90" s="85"/>
      <c r="AN90" s="85"/>
      <c r="AO90" s="85"/>
      <c r="AP90" s="251"/>
      <c r="AQ90" s="251"/>
      <c r="AR90" s="251"/>
      <c r="AS90" s="251"/>
      <c r="AT90" s="85"/>
      <c r="AU90" s="85"/>
      <c r="AV90" s="85"/>
      <c r="AW90" s="85"/>
      <c r="AX90" s="127"/>
      <c r="AY90" s="93"/>
      <c r="AZ90" s="93"/>
      <c r="BA90" s="93"/>
      <c r="BB90" s="93"/>
      <c r="BC90" s="150"/>
      <c r="BD90" s="160"/>
      <c r="BE90" s="151"/>
      <c r="BF90" s="150"/>
      <c r="BG90" s="151"/>
      <c r="BH90" s="93"/>
      <c r="BI90" s="93"/>
      <c r="BJ90" s="93"/>
      <c r="BK90" s="93"/>
      <c r="BL90" s="161"/>
      <c r="BM90" s="128"/>
      <c r="BN90" s="128"/>
      <c r="BO90" s="163"/>
      <c r="BP90" s="159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58"/>
      <c r="CD90" s="127"/>
      <c r="CE90" s="150"/>
      <c r="CF90" s="151"/>
      <c r="CG90" s="150"/>
      <c r="CH90" s="151"/>
      <c r="CI90" s="93"/>
      <c r="CJ90" s="93"/>
      <c r="CK90" s="93"/>
      <c r="CL90" s="150"/>
      <c r="CM90" s="159"/>
      <c r="CN90" s="113"/>
      <c r="CO90" s="113"/>
      <c r="CP90" s="126"/>
      <c r="CQ90" s="159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58"/>
      <c r="DG90" s="164" t="str">
        <f t="shared" si="6"/>
        <v/>
      </c>
      <c r="DH90" s="162"/>
      <c r="DI90" s="94" t="str">
        <f t="shared" si="7"/>
        <v/>
      </c>
      <c r="DJ90" s="181"/>
      <c r="DK90" s="37" t="e">
        <f>VLOOKUP(B90,Facility_Information!$B$6:$O$136,14,FALSE)</f>
        <v>#N/A</v>
      </c>
      <c r="DL90">
        <f t="shared" si="4"/>
        <v>0</v>
      </c>
      <c r="DM90" s="234" t="str">
        <f t="shared" si="5"/>
        <v/>
      </c>
    </row>
    <row r="91" spans="1:117" x14ac:dyDescent="0.25">
      <c r="A91" s="148"/>
      <c r="B91" s="142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122"/>
      <c r="W91" s="123"/>
      <c r="X91" s="232"/>
      <c r="Y91" s="232"/>
      <c r="Z91" s="125"/>
      <c r="AA91" s="124"/>
      <c r="AB91" s="125"/>
      <c r="AC91" s="124"/>
      <c r="AD91" s="124"/>
      <c r="AE91" s="124"/>
      <c r="AF91" s="125"/>
      <c r="AG91" s="124"/>
      <c r="AH91" s="124"/>
      <c r="AI91" s="124"/>
      <c r="AJ91" s="125"/>
      <c r="AK91" s="126"/>
      <c r="AL91" s="85"/>
      <c r="AM91" s="85"/>
      <c r="AN91" s="85"/>
      <c r="AO91" s="85"/>
      <c r="AP91" s="251"/>
      <c r="AQ91" s="251"/>
      <c r="AR91" s="251"/>
      <c r="AS91" s="251"/>
      <c r="AT91" s="85"/>
      <c r="AU91" s="85"/>
      <c r="AV91" s="85"/>
      <c r="AW91" s="85"/>
      <c r="AX91" s="127"/>
      <c r="AY91" s="93"/>
      <c r="AZ91" s="93"/>
      <c r="BA91" s="93"/>
      <c r="BB91" s="93"/>
      <c r="BC91" s="150"/>
      <c r="BD91" s="160"/>
      <c r="BE91" s="151"/>
      <c r="BF91" s="150"/>
      <c r="BG91" s="151"/>
      <c r="BH91" s="93"/>
      <c r="BI91" s="93"/>
      <c r="BJ91" s="93"/>
      <c r="BK91" s="93"/>
      <c r="BL91" s="161"/>
      <c r="BM91" s="128"/>
      <c r="BN91" s="128"/>
      <c r="BO91" s="163"/>
      <c r="BP91" s="159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58"/>
      <c r="CD91" s="127"/>
      <c r="CE91" s="150"/>
      <c r="CF91" s="151"/>
      <c r="CG91" s="150"/>
      <c r="CH91" s="151"/>
      <c r="CI91" s="93"/>
      <c r="CJ91" s="93"/>
      <c r="CK91" s="93"/>
      <c r="CL91" s="150"/>
      <c r="CM91" s="159"/>
      <c r="CN91" s="113"/>
      <c r="CO91" s="113"/>
      <c r="CP91" s="126"/>
      <c r="CQ91" s="159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58"/>
      <c r="DG91" s="164" t="str">
        <f t="shared" si="6"/>
        <v/>
      </c>
      <c r="DH91" s="162"/>
      <c r="DI91" s="94" t="str">
        <f t="shared" si="7"/>
        <v/>
      </c>
      <c r="DJ91" s="181"/>
      <c r="DK91" s="37" t="e">
        <f>VLOOKUP(B91,Facility_Information!$B$6:$O$136,14,FALSE)</f>
        <v>#N/A</v>
      </c>
      <c r="DL91">
        <f t="shared" si="4"/>
        <v>0</v>
      </c>
      <c r="DM91" s="234" t="str">
        <f t="shared" si="5"/>
        <v/>
      </c>
    </row>
    <row r="92" spans="1:117" x14ac:dyDescent="0.25">
      <c r="A92" s="148"/>
      <c r="B92" s="142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122"/>
      <c r="W92" s="123"/>
      <c r="X92" s="232"/>
      <c r="Y92" s="232"/>
      <c r="Z92" s="125"/>
      <c r="AA92" s="124"/>
      <c r="AB92" s="125"/>
      <c r="AC92" s="124"/>
      <c r="AD92" s="124"/>
      <c r="AE92" s="124"/>
      <c r="AF92" s="125"/>
      <c r="AG92" s="124"/>
      <c r="AH92" s="124"/>
      <c r="AI92" s="124"/>
      <c r="AJ92" s="125"/>
      <c r="AK92" s="126"/>
      <c r="AL92" s="85"/>
      <c r="AM92" s="85"/>
      <c r="AN92" s="85"/>
      <c r="AO92" s="85"/>
      <c r="AP92" s="251"/>
      <c r="AQ92" s="251"/>
      <c r="AR92" s="251"/>
      <c r="AS92" s="251"/>
      <c r="AT92" s="85"/>
      <c r="AU92" s="85"/>
      <c r="AV92" s="85"/>
      <c r="AW92" s="85"/>
      <c r="AX92" s="127"/>
      <c r="AY92" s="93"/>
      <c r="AZ92" s="93"/>
      <c r="BA92" s="93"/>
      <c r="BB92" s="93"/>
      <c r="BC92" s="150"/>
      <c r="BD92" s="160"/>
      <c r="BE92" s="151"/>
      <c r="BF92" s="150"/>
      <c r="BG92" s="151"/>
      <c r="BH92" s="93"/>
      <c r="BI92" s="93"/>
      <c r="BJ92" s="93"/>
      <c r="BK92" s="93"/>
      <c r="BL92" s="161"/>
      <c r="BM92" s="128"/>
      <c r="BN92" s="128"/>
      <c r="BO92" s="163"/>
      <c r="BP92" s="159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58"/>
      <c r="CD92" s="127"/>
      <c r="CE92" s="150"/>
      <c r="CF92" s="151"/>
      <c r="CG92" s="150"/>
      <c r="CH92" s="151"/>
      <c r="CI92" s="93"/>
      <c r="CJ92" s="93"/>
      <c r="CK92" s="93"/>
      <c r="CL92" s="150"/>
      <c r="CM92" s="159"/>
      <c r="CN92" s="113"/>
      <c r="CO92" s="113"/>
      <c r="CP92" s="126"/>
      <c r="CQ92" s="159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58"/>
      <c r="DG92" s="164" t="str">
        <f t="shared" si="6"/>
        <v/>
      </c>
      <c r="DH92" s="162"/>
      <c r="DI92" s="94" t="str">
        <f t="shared" si="7"/>
        <v/>
      </c>
      <c r="DJ92" s="181"/>
      <c r="DK92" s="37" t="e">
        <f>VLOOKUP(B92,Facility_Information!$B$6:$O$136,14,FALSE)</f>
        <v>#N/A</v>
      </c>
      <c r="DL92">
        <f t="shared" si="4"/>
        <v>0</v>
      </c>
      <c r="DM92" s="234" t="str">
        <f t="shared" si="5"/>
        <v/>
      </c>
    </row>
    <row r="93" spans="1:117" x14ac:dyDescent="0.25">
      <c r="A93" s="148"/>
      <c r="B93" s="142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122"/>
      <c r="W93" s="123"/>
      <c r="X93" s="232"/>
      <c r="Y93" s="232"/>
      <c r="Z93" s="125"/>
      <c r="AA93" s="124"/>
      <c r="AB93" s="125"/>
      <c r="AC93" s="124"/>
      <c r="AD93" s="124"/>
      <c r="AE93" s="124"/>
      <c r="AF93" s="125"/>
      <c r="AG93" s="124"/>
      <c r="AH93" s="124"/>
      <c r="AI93" s="124"/>
      <c r="AJ93" s="125"/>
      <c r="AK93" s="126"/>
      <c r="AL93" s="85"/>
      <c r="AM93" s="85"/>
      <c r="AN93" s="85"/>
      <c r="AO93" s="85"/>
      <c r="AP93" s="251"/>
      <c r="AQ93" s="251"/>
      <c r="AR93" s="251"/>
      <c r="AS93" s="251"/>
      <c r="AT93" s="85"/>
      <c r="AU93" s="85"/>
      <c r="AV93" s="85"/>
      <c r="AW93" s="85"/>
      <c r="AX93" s="127"/>
      <c r="AY93" s="93"/>
      <c r="AZ93" s="93"/>
      <c r="BA93" s="93"/>
      <c r="BB93" s="93"/>
      <c r="BC93" s="150"/>
      <c r="BD93" s="160"/>
      <c r="BE93" s="151"/>
      <c r="BF93" s="150"/>
      <c r="BG93" s="151"/>
      <c r="BH93" s="93"/>
      <c r="BI93" s="93"/>
      <c r="BJ93" s="93"/>
      <c r="BK93" s="93"/>
      <c r="BL93" s="161"/>
      <c r="BM93" s="128"/>
      <c r="BN93" s="128"/>
      <c r="BO93" s="163"/>
      <c r="BP93" s="159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58"/>
      <c r="CD93" s="127"/>
      <c r="CE93" s="150"/>
      <c r="CF93" s="151"/>
      <c r="CG93" s="150"/>
      <c r="CH93" s="151"/>
      <c r="CI93" s="93"/>
      <c r="CJ93" s="93"/>
      <c r="CK93" s="93"/>
      <c r="CL93" s="150"/>
      <c r="CM93" s="159"/>
      <c r="CN93" s="113"/>
      <c r="CO93" s="113"/>
      <c r="CP93" s="126"/>
      <c r="CQ93" s="159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58"/>
      <c r="DG93" s="164" t="str">
        <f t="shared" si="6"/>
        <v/>
      </c>
      <c r="DH93" s="162"/>
      <c r="DI93" s="94" t="str">
        <f t="shared" si="7"/>
        <v/>
      </c>
      <c r="DJ93" s="181"/>
      <c r="DK93" s="37" t="e">
        <f>VLOOKUP(B93,Facility_Information!$B$6:$O$136,14,FALSE)</f>
        <v>#N/A</v>
      </c>
      <c r="DL93">
        <f t="shared" si="4"/>
        <v>0</v>
      </c>
      <c r="DM93" s="234" t="str">
        <f t="shared" si="5"/>
        <v/>
      </c>
    </row>
    <row r="94" spans="1:117" x14ac:dyDescent="0.25">
      <c r="A94" s="148"/>
      <c r="B94" s="14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122"/>
      <c r="W94" s="123"/>
      <c r="X94" s="232"/>
      <c r="Y94" s="232"/>
      <c r="Z94" s="125"/>
      <c r="AA94" s="124"/>
      <c r="AB94" s="125"/>
      <c r="AC94" s="124"/>
      <c r="AD94" s="124"/>
      <c r="AE94" s="124"/>
      <c r="AF94" s="125"/>
      <c r="AG94" s="124"/>
      <c r="AH94" s="124"/>
      <c r="AI94" s="124"/>
      <c r="AJ94" s="125"/>
      <c r="AK94" s="126"/>
      <c r="AL94" s="85"/>
      <c r="AM94" s="85"/>
      <c r="AN94" s="85"/>
      <c r="AO94" s="85"/>
      <c r="AP94" s="251"/>
      <c r="AQ94" s="251"/>
      <c r="AR94" s="251"/>
      <c r="AS94" s="251"/>
      <c r="AT94" s="85"/>
      <c r="AU94" s="85"/>
      <c r="AV94" s="85"/>
      <c r="AW94" s="85"/>
      <c r="AX94" s="127"/>
      <c r="AY94" s="93"/>
      <c r="AZ94" s="93"/>
      <c r="BA94" s="93"/>
      <c r="BB94" s="93"/>
      <c r="BC94" s="150"/>
      <c r="BD94" s="160"/>
      <c r="BE94" s="151"/>
      <c r="BF94" s="150"/>
      <c r="BG94" s="151"/>
      <c r="BH94" s="93"/>
      <c r="BI94" s="93"/>
      <c r="BJ94" s="93"/>
      <c r="BK94" s="93"/>
      <c r="BL94" s="161"/>
      <c r="BM94" s="128"/>
      <c r="BN94" s="128"/>
      <c r="BO94" s="163"/>
      <c r="BP94" s="159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58"/>
      <c r="CD94" s="127"/>
      <c r="CE94" s="150"/>
      <c r="CF94" s="151"/>
      <c r="CG94" s="150"/>
      <c r="CH94" s="151"/>
      <c r="CI94" s="93"/>
      <c r="CJ94" s="93"/>
      <c r="CK94" s="93"/>
      <c r="CL94" s="150"/>
      <c r="CM94" s="159"/>
      <c r="CN94" s="113"/>
      <c r="CO94" s="113"/>
      <c r="CP94" s="126"/>
      <c r="CQ94" s="159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58"/>
      <c r="DG94" s="164" t="str">
        <f t="shared" si="6"/>
        <v/>
      </c>
      <c r="DH94" s="162"/>
      <c r="DI94" s="94" t="str">
        <f t="shared" si="7"/>
        <v/>
      </c>
      <c r="DJ94" s="181"/>
      <c r="DK94" s="37" t="e">
        <f>VLOOKUP(B94,Facility_Information!$B$6:$O$136,14,FALSE)</f>
        <v>#N/A</v>
      </c>
      <c r="DL94">
        <f t="shared" si="4"/>
        <v>0</v>
      </c>
      <c r="DM94" s="234" t="str">
        <f t="shared" si="5"/>
        <v/>
      </c>
    </row>
    <row r="95" spans="1:117" x14ac:dyDescent="0.25">
      <c r="A95" s="148"/>
      <c r="B95" s="14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122"/>
      <c r="W95" s="123"/>
      <c r="X95" s="232"/>
      <c r="Y95" s="232"/>
      <c r="Z95" s="125"/>
      <c r="AA95" s="124"/>
      <c r="AB95" s="125"/>
      <c r="AC95" s="124"/>
      <c r="AD95" s="124"/>
      <c r="AE95" s="124"/>
      <c r="AF95" s="125"/>
      <c r="AG95" s="124"/>
      <c r="AH95" s="124"/>
      <c r="AI95" s="124"/>
      <c r="AJ95" s="125"/>
      <c r="AK95" s="126"/>
      <c r="AL95" s="85"/>
      <c r="AM95" s="85"/>
      <c r="AN95" s="85"/>
      <c r="AO95" s="85"/>
      <c r="AP95" s="251"/>
      <c r="AQ95" s="251"/>
      <c r="AR95" s="251"/>
      <c r="AS95" s="251"/>
      <c r="AT95" s="85"/>
      <c r="AU95" s="85"/>
      <c r="AV95" s="85"/>
      <c r="AW95" s="85"/>
      <c r="AX95" s="127"/>
      <c r="AY95" s="93"/>
      <c r="AZ95" s="93"/>
      <c r="BA95" s="93"/>
      <c r="BB95" s="93"/>
      <c r="BC95" s="150"/>
      <c r="BD95" s="160"/>
      <c r="BE95" s="151"/>
      <c r="BF95" s="150"/>
      <c r="BG95" s="151"/>
      <c r="BH95" s="93"/>
      <c r="BI95" s="93"/>
      <c r="BJ95" s="93"/>
      <c r="BK95" s="93"/>
      <c r="BL95" s="161"/>
      <c r="BM95" s="128"/>
      <c r="BN95" s="128"/>
      <c r="BO95" s="163"/>
      <c r="BP95" s="159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58"/>
      <c r="CD95" s="127"/>
      <c r="CE95" s="150"/>
      <c r="CF95" s="151"/>
      <c r="CG95" s="150"/>
      <c r="CH95" s="151"/>
      <c r="CI95" s="93"/>
      <c r="CJ95" s="93"/>
      <c r="CK95" s="93"/>
      <c r="CL95" s="150"/>
      <c r="CM95" s="159"/>
      <c r="CN95" s="113"/>
      <c r="CO95" s="113"/>
      <c r="CP95" s="126"/>
      <c r="CQ95" s="159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58"/>
      <c r="DG95" s="164" t="str">
        <f t="shared" si="6"/>
        <v/>
      </c>
      <c r="DH95" s="162"/>
      <c r="DI95" s="94" t="str">
        <f t="shared" si="7"/>
        <v/>
      </c>
      <c r="DJ95" s="181"/>
      <c r="DK95" s="37" t="e">
        <f>VLOOKUP(B95,Facility_Information!$B$6:$O$136,14,FALSE)</f>
        <v>#N/A</v>
      </c>
      <c r="DL95">
        <f t="shared" si="4"/>
        <v>0</v>
      </c>
      <c r="DM95" s="234" t="str">
        <f t="shared" si="5"/>
        <v/>
      </c>
    </row>
    <row r="96" spans="1:117" x14ac:dyDescent="0.25">
      <c r="A96" s="148"/>
      <c r="B96" s="14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122"/>
      <c r="W96" s="123"/>
      <c r="X96" s="232"/>
      <c r="Y96" s="232"/>
      <c r="Z96" s="125"/>
      <c r="AA96" s="124"/>
      <c r="AB96" s="125"/>
      <c r="AC96" s="124"/>
      <c r="AD96" s="124"/>
      <c r="AE96" s="124"/>
      <c r="AF96" s="125"/>
      <c r="AG96" s="124"/>
      <c r="AH96" s="124"/>
      <c r="AI96" s="124"/>
      <c r="AJ96" s="125"/>
      <c r="AK96" s="126"/>
      <c r="AL96" s="85"/>
      <c r="AM96" s="85"/>
      <c r="AN96" s="85"/>
      <c r="AO96" s="85"/>
      <c r="AP96" s="251"/>
      <c r="AQ96" s="251"/>
      <c r="AR96" s="251"/>
      <c r="AS96" s="251"/>
      <c r="AT96" s="85"/>
      <c r="AU96" s="85"/>
      <c r="AV96" s="85"/>
      <c r="AW96" s="85"/>
      <c r="AX96" s="127"/>
      <c r="AY96" s="93"/>
      <c r="AZ96" s="93"/>
      <c r="BA96" s="93"/>
      <c r="BB96" s="93"/>
      <c r="BC96" s="150"/>
      <c r="BD96" s="160"/>
      <c r="BE96" s="151"/>
      <c r="BF96" s="150"/>
      <c r="BG96" s="151"/>
      <c r="BH96" s="93"/>
      <c r="BI96" s="93"/>
      <c r="BJ96" s="93"/>
      <c r="BK96" s="93"/>
      <c r="BL96" s="161"/>
      <c r="BM96" s="128"/>
      <c r="BN96" s="128"/>
      <c r="BO96" s="163"/>
      <c r="BP96" s="159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58"/>
      <c r="CD96" s="127"/>
      <c r="CE96" s="150"/>
      <c r="CF96" s="151"/>
      <c r="CG96" s="150"/>
      <c r="CH96" s="151"/>
      <c r="CI96" s="93"/>
      <c r="CJ96" s="93"/>
      <c r="CK96" s="93"/>
      <c r="CL96" s="150"/>
      <c r="CM96" s="159"/>
      <c r="CN96" s="113"/>
      <c r="CO96" s="113"/>
      <c r="CP96" s="126"/>
      <c r="CQ96" s="159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58"/>
      <c r="DG96" s="164" t="str">
        <f t="shared" si="6"/>
        <v/>
      </c>
      <c r="DH96" s="162"/>
      <c r="DI96" s="94" t="str">
        <f t="shared" si="7"/>
        <v/>
      </c>
      <c r="DJ96" s="181"/>
      <c r="DK96" s="37" t="e">
        <f>VLOOKUP(B96,Facility_Information!$B$6:$O$136,14,FALSE)</f>
        <v>#N/A</v>
      </c>
      <c r="DL96">
        <f t="shared" si="4"/>
        <v>0</v>
      </c>
      <c r="DM96" s="234" t="str">
        <f t="shared" si="5"/>
        <v/>
      </c>
    </row>
    <row r="97" spans="1:117" x14ac:dyDescent="0.25">
      <c r="A97" s="148"/>
      <c r="B97" s="14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122"/>
      <c r="W97" s="123"/>
      <c r="X97" s="232"/>
      <c r="Y97" s="232"/>
      <c r="Z97" s="125"/>
      <c r="AA97" s="124"/>
      <c r="AB97" s="125"/>
      <c r="AC97" s="124"/>
      <c r="AD97" s="124"/>
      <c r="AE97" s="124"/>
      <c r="AF97" s="125"/>
      <c r="AG97" s="124"/>
      <c r="AH97" s="124"/>
      <c r="AI97" s="124"/>
      <c r="AJ97" s="125"/>
      <c r="AK97" s="126"/>
      <c r="AL97" s="85"/>
      <c r="AM97" s="85"/>
      <c r="AN97" s="85"/>
      <c r="AO97" s="85"/>
      <c r="AP97" s="251"/>
      <c r="AQ97" s="251"/>
      <c r="AR97" s="251"/>
      <c r="AS97" s="251"/>
      <c r="AT97" s="85"/>
      <c r="AU97" s="85"/>
      <c r="AV97" s="85"/>
      <c r="AW97" s="85"/>
      <c r="AX97" s="127"/>
      <c r="AY97" s="93"/>
      <c r="AZ97" s="93"/>
      <c r="BA97" s="93"/>
      <c r="BB97" s="93"/>
      <c r="BC97" s="150"/>
      <c r="BD97" s="160"/>
      <c r="BE97" s="151"/>
      <c r="BF97" s="150"/>
      <c r="BG97" s="151"/>
      <c r="BH97" s="93"/>
      <c r="BI97" s="93"/>
      <c r="BJ97" s="93"/>
      <c r="BK97" s="93"/>
      <c r="BL97" s="161"/>
      <c r="BM97" s="128"/>
      <c r="BN97" s="128"/>
      <c r="BO97" s="163"/>
      <c r="BP97" s="159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58"/>
      <c r="CD97" s="127"/>
      <c r="CE97" s="150"/>
      <c r="CF97" s="151"/>
      <c r="CG97" s="150"/>
      <c r="CH97" s="151"/>
      <c r="CI97" s="93"/>
      <c r="CJ97" s="93"/>
      <c r="CK97" s="93"/>
      <c r="CL97" s="150"/>
      <c r="CM97" s="159"/>
      <c r="CN97" s="113"/>
      <c r="CO97" s="113"/>
      <c r="CP97" s="126"/>
      <c r="CQ97" s="159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58"/>
      <c r="DG97" s="164" t="str">
        <f t="shared" si="6"/>
        <v/>
      </c>
      <c r="DH97" s="162"/>
      <c r="DI97" s="94" t="str">
        <f t="shared" si="7"/>
        <v/>
      </c>
      <c r="DJ97" s="181"/>
      <c r="DK97" s="37" t="e">
        <f>VLOOKUP(B97,Facility_Information!$B$6:$O$136,14,FALSE)</f>
        <v>#N/A</v>
      </c>
      <c r="DL97">
        <f t="shared" si="4"/>
        <v>0</v>
      </c>
      <c r="DM97" s="234" t="str">
        <f t="shared" si="5"/>
        <v/>
      </c>
    </row>
    <row r="98" spans="1:117" x14ac:dyDescent="0.25">
      <c r="A98" s="148"/>
      <c r="B98" s="14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122"/>
      <c r="W98" s="123"/>
      <c r="X98" s="232"/>
      <c r="Y98" s="232"/>
      <c r="Z98" s="125"/>
      <c r="AA98" s="124"/>
      <c r="AB98" s="125"/>
      <c r="AC98" s="124"/>
      <c r="AD98" s="124"/>
      <c r="AE98" s="124"/>
      <c r="AF98" s="125"/>
      <c r="AG98" s="124"/>
      <c r="AH98" s="124"/>
      <c r="AI98" s="124"/>
      <c r="AJ98" s="125"/>
      <c r="AK98" s="126"/>
      <c r="AL98" s="85"/>
      <c r="AM98" s="85"/>
      <c r="AN98" s="85"/>
      <c r="AO98" s="85"/>
      <c r="AP98" s="251"/>
      <c r="AQ98" s="251"/>
      <c r="AR98" s="251"/>
      <c r="AS98" s="251"/>
      <c r="AT98" s="85"/>
      <c r="AU98" s="85"/>
      <c r="AV98" s="85"/>
      <c r="AW98" s="85"/>
      <c r="AX98" s="127"/>
      <c r="AY98" s="93"/>
      <c r="AZ98" s="93"/>
      <c r="BA98" s="93"/>
      <c r="BB98" s="93"/>
      <c r="BC98" s="150"/>
      <c r="BD98" s="160"/>
      <c r="BE98" s="151"/>
      <c r="BF98" s="150"/>
      <c r="BG98" s="151"/>
      <c r="BH98" s="93"/>
      <c r="BI98" s="93"/>
      <c r="BJ98" s="93"/>
      <c r="BK98" s="93"/>
      <c r="BL98" s="161"/>
      <c r="BM98" s="128"/>
      <c r="BN98" s="128"/>
      <c r="BO98" s="163"/>
      <c r="BP98" s="159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58"/>
      <c r="CD98" s="127"/>
      <c r="CE98" s="150"/>
      <c r="CF98" s="151"/>
      <c r="CG98" s="150"/>
      <c r="CH98" s="151"/>
      <c r="CI98" s="93"/>
      <c r="CJ98" s="93"/>
      <c r="CK98" s="93"/>
      <c r="CL98" s="150"/>
      <c r="CM98" s="159"/>
      <c r="CN98" s="113"/>
      <c r="CO98" s="113"/>
      <c r="CP98" s="126"/>
      <c r="CQ98" s="159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58"/>
      <c r="DG98" s="164" t="str">
        <f t="shared" si="6"/>
        <v/>
      </c>
      <c r="DH98" s="162"/>
      <c r="DI98" s="94" t="str">
        <f t="shared" si="7"/>
        <v/>
      </c>
      <c r="DJ98" s="181"/>
      <c r="DK98" s="37" t="e">
        <f>VLOOKUP(B98,Facility_Information!$B$6:$O$136,14,FALSE)</f>
        <v>#N/A</v>
      </c>
      <c r="DL98">
        <f t="shared" si="4"/>
        <v>0</v>
      </c>
      <c r="DM98" s="234" t="str">
        <f t="shared" si="5"/>
        <v/>
      </c>
    </row>
    <row r="99" spans="1:117" x14ac:dyDescent="0.25">
      <c r="A99" s="148"/>
      <c r="B99" s="142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122"/>
      <c r="W99" s="123"/>
      <c r="X99" s="232"/>
      <c r="Y99" s="232"/>
      <c r="Z99" s="125"/>
      <c r="AA99" s="124"/>
      <c r="AB99" s="125"/>
      <c r="AC99" s="124"/>
      <c r="AD99" s="124"/>
      <c r="AE99" s="124"/>
      <c r="AF99" s="125"/>
      <c r="AG99" s="124"/>
      <c r="AH99" s="124"/>
      <c r="AI99" s="124"/>
      <c r="AJ99" s="125"/>
      <c r="AK99" s="126"/>
      <c r="AL99" s="85"/>
      <c r="AM99" s="85"/>
      <c r="AN99" s="85"/>
      <c r="AO99" s="85"/>
      <c r="AP99" s="251"/>
      <c r="AQ99" s="251"/>
      <c r="AR99" s="251"/>
      <c r="AS99" s="251"/>
      <c r="AT99" s="85"/>
      <c r="AU99" s="85"/>
      <c r="AV99" s="85"/>
      <c r="AW99" s="85"/>
      <c r="AX99" s="127"/>
      <c r="AY99" s="93"/>
      <c r="AZ99" s="93"/>
      <c r="BA99" s="93"/>
      <c r="BB99" s="93"/>
      <c r="BC99" s="150"/>
      <c r="BD99" s="160"/>
      <c r="BE99" s="151"/>
      <c r="BF99" s="150"/>
      <c r="BG99" s="151"/>
      <c r="BH99" s="93"/>
      <c r="BI99" s="93"/>
      <c r="BJ99" s="93"/>
      <c r="BK99" s="93"/>
      <c r="BL99" s="161"/>
      <c r="BM99" s="128"/>
      <c r="BN99" s="128"/>
      <c r="BO99" s="163"/>
      <c r="BP99" s="159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58"/>
      <c r="CD99" s="127"/>
      <c r="CE99" s="150"/>
      <c r="CF99" s="151"/>
      <c r="CG99" s="150"/>
      <c r="CH99" s="151"/>
      <c r="CI99" s="93"/>
      <c r="CJ99" s="93"/>
      <c r="CK99" s="93"/>
      <c r="CL99" s="150"/>
      <c r="CM99" s="159"/>
      <c r="CN99" s="113"/>
      <c r="CO99" s="113"/>
      <c r="CP99" s="126"/>
      <c r="CQ99" s="159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58"/>
      <c r="DG99" s="164" t="str">
        <f t="shared" si="6"/>
        <v/>
      </c>
      <c r="DH99" s="162"/>
      <c r="DI99" s="94" t="str">
        <f t="shared" si="7"/>
        <v/>
      </c>
      <c r="DJ99" s="181"/>
      <c r="DK99" s="37" t="e">
        <f>VLOOKUP(B99,Facility_Information!$B$6:$O$136,14,FALSE)</f>
        <v>#N/A</v>
      </c>
      <c r="DL99">
        <f t="shared" si="4"/>
        <v>0</v>
      </c>
      <c r="DM99" s="234" t="str">
        <f t="shared" si="5"/>
        <v/>
      </c>
    </row>
    <row r="100" spans="1:117" x14ac:dyDescent="0.25">
      <c r="A100" s="148"/>
      <c r="B100" s="142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122"/>
      <c r="W100" s="123"/>
      <c r="X100" s="232"/>
      <c r="Y100" s="232"/>
      <c r="Z100" s="125"/>
      <c r="AA100" s="124"/>
      <c r="AB100" s="125"/>
      <c r="AC100" s="124"/>
      <c r="AD100" s="124"/>
      <c r="AE100" s="124"/>
      <c r="AF100" s="125"/>
      <c r="AG100" s="124"/>
      <c r="AH100" s="124"/>
      <c r="AI100" s="124"/>
      <c r="AJ100" s="125"/>
      <c r="AK100" s="126"/>
      <c r="AL100" s="85"/>
      <c r="AM100" s="85"/>
      <c r="AN100" s="85"/>
      <c r="AO100" s="85"/>
      <c r="AP100" s="251"/>
      <c r="AQ100" s="251"/>
      <c r="AR100" s="251"/>
      <c r="AS100" s="251"/>
      <c r="AT100" s="85"/>
      <c r="AU100" s="85"/>
      <c r="AV100" s="85"/>
      <c r="AW100" s="85"/>
      <c r="AX100" s="127"/>
      <c r="AY100" s="93"/>
      <c r="AZ100" s="93"/>
      <c r="BA100" s="93"/>
      <c r="BB100" s="93"/>
      <c r="BC100" s="150"/>
      <c r="BD100" s="160"/>
      <c r="BE100" s="151"/>
      <c r="BF100" s="150"/>
      <c r="BG100" s="151"/>
      <c r="BH100" s="93"/>
      <c r="BI100" s="93"/>
      <c r="BJ100" s="93"/>
      <c r="BK100" s="93"/>
      <c r="BL100" s="161"/>
      <c r="BM100" s="128"/>
      <c r="BN100" s="128"/>
      <c r="BO100" s="163"/>
      <c r="BP100" s="159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58"/>
      <c r="CD100" s="127"/>
      <c r="CE100" s="150"/>
      <c r="CF100" s="151"/>
      <c r="CG100" s="150"/>
      <c r="CH100" s="151"/>
      <c r="CI100" s="93"/>
      <c r="CJ100" s="93"/>
      <c r="CK100" s="93"/>
      <c r="CL100" s="150"/>
      <c r="CM100" s="159"/>
      <c r="CN100" s="113"/>
      <c r="CO100" s="113"/>
      <c r="CP100" s="126"/>
      <c r="CQ100" s="159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58"/>
      <c r="DG100" s="164" t="str">
        <f t="shared" si="6"/>
        <v/>
      </c>
      <c r="DH100" s="162"/>
      <c r="DI100" s="94" t="str">
        <f t="shared" si="7"/>
        <v/>
      </c>
      <c r="DJ100" s="181"/>
      <c r="DK100" s="37" t="e">
        <f>VLOOKUP(B100,Facility_Information!$B$6:$O$136,14,FALSE)</f>
        <v>#N/A</v>
      </c>
      <c r="DL100">
        <f t="shared" si="4"/>
        <v>0</v>
      </c>
      <c r="DM100" s="234" t="str">
        <f t="shared" si="5"/>
        <v/>
      </c>
    </row>
    <row r="101" spans="1:117" x14ac:dyDescent="0.25">
      <c r="A101" s="148"/>
      <c r="B101" s="142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122"/>
      <c r="W101" s="123"/>
      <c r="X101" s="232"/>
      <c r="Y101" s="232"/>
      <c r="Z101" s="125"/>
      <c r="AA101" s="124"/>
      <c r="AB101" s="125"/>
      <c r="AC101" s="124"/>
      <c r="AD101" s="124"/>
      <c r="AE101" s="124"/>
      <c r="AF101" s="125"/>
      <c r="AG101" s="124"/>
      <c r="AH101" s="124"/>
      <c r="AI101" s="124"/>
      <c r="AJ101" s="125"/>
      <c r="AK101" s="126"/>
      <c r="AL101" s="85"/>
      <c r="AM101" s="85"/>
      <c r="AN101" s="85"/>
      <c r="AO101" s="85"/>
      <c r="AP101" s="251"/>
      <c r="AQ101" s="251"/>
      <c r="AR101" s="251"/>
      <c r="AS101" s="251"/>
      <c r="AT101" s="85"/>
      <c r="AU101" s="85"/>
      <c r="AV101" s="85"/>
      <c r="AW101" s="85"/>
      <c r="AX101" s="127"/>
      <c r="AY101" s="93"/>
      <c r="AZ101" s="93"/>
      <c r="BA101" s="93"/>
      <c r="BB101" s="93"/>
      <c r="BC101" s="150"/>
      <c r="BD101" s="160"/>
      <c r="BE101" s="151"/>
      <c r="BF101" s="150"/>
      <c r="BG101" s="151"/>
      <c r="BH101" s="93"/>
      <c r="BI101" s="93"/>
      <c r="BJ101" s="93"/>
      <c r="BK101" s="93"/>
      <c r="BL101" s="161"/>
      <c r="BM101" s="128"/>
      <c r="BN101" s="128"/>
      <c r="BO101" s="163"/>
      <c r="BP101" s="159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58"/>
      <c r="CD101" s="127"/>
      <c r="CE101" s="150"/>
      <c r="CF101" s="151"/>
      <c r="CG101" s="150"/>
      <c r="CH101" s="151"/>
      <c r="CI101" s="93"/>
      <c r="CJ101" s="93"/>
      <c r="CK101" s="93"/>
      <c r="CL101" s="150"/>
      <c r="CM101" s="159"/>
      <c r="CN101" s="113"/>
      <c r="CO101" s="113"/>
      <c r="CP101" s="126"/>
      <c r="CQ101" s="159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58"/>
      <c r="DG101" s="164" t="str">
        <f t="shared" si="6"/>
        <v/>
      </c>
      <c r="DH101" s="162"/>
      <c r="DI101" s="94" t="str">
        <f t="shared" si="7"/>
        <v/>
      </c>
      <c r="DJ101" s="181"/>
      <c r="DK101" s="37" t="e">
        <f>VLOOKUP(B101,Facility_Information!$B$6:$O$136,14,FALSE)</f>
        <v>#N/A</v>
      </c>
      <c r="DL101">
        <f t="shared" si="4"/>
        <v>0</v>
      </c>
      <c r="DM101" s="234" t="str">
        <f t="shared" si="5"/>
        <v/>
      </c>
    </row>
    <row r="102" spans="1:117" x14ac:dyDescent="0.25">
      <c r="A102" s="148"/>
      <c r="B102" s="14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122"/>
      <c r="W102" s="123"/>
      <c r="X102" s="232"/>
      <c r="Y102" s="232"/>
      <c r="Z102" s="125"/>
      <c r="AA102" s="124"/>
      <c r="AB102" s="125"/>
      <c r="AC102" s="124"/>
      <c r="AD102" s="124"/>
      <c r="AE102" s="124"/>
      <c r="AF102" s="125"/>
      <c r="AG102" s="124"/>
      <c r="AH102" s="124"/>
      <c r="AI102" s="124"/>
      <c r="AJ102" s="125"/>
      <c r="AK102" s="126"/>
      <c r="AL102" s="85"/>
      <c r="AM102" s="85"/>
      <c r="AN102" s="85"/>
      <c r="AO102" s="85"/>
      <c r="AP102" s="251"/>
      <c r="AQ102" s="251"/>
      <c r="AR102" s="251"/>
      <c r="AS102" s="251"/>
      <c r="AT102" s="85"/>
      <c r="AU102" s="85"/>
      <c r="AV102" s="85"/>
      <c r="AW102" s="85"/>
      <c r="AX102" s="127"/>
      <c r="AY102" s="93"/>
      <c r="AZ102" s="93"/>
      <c r="BA102" s="93"/>
      <c r="BB102" s="93"/>
      <c r="BC102" s="150"/>
      <c r="BD102" s="160"/>
      <c r="BE102" s="151"/>
      <c r="BF102" s="150"/>
      <c r="BG102" s="151"/>
      <c r="BH102" s="93"/>
      <c r="BI102" s="93"/>
      <c r="BJ102" s="93"/>
      <c r="BK102" s="93"/>
      <c r="BL102" s="161"/>
      <c r="BM102" s="128"/>
      <c r="BN102" s="128"/>
      <c r="BO102" s="163"/>
      <c r="BP102" s="159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58"/>
      <c r="CD102" s="127"/>
      <c r="CE102" s="150"/>
      <c r="CF102" s="151"/>
      <c r="CG102" s="150"/>
      <c r="CH102" s="151"/>
      <c r="CI102" s="93"/>
      <c r="CJ102" s="93"/>
      <c r="CK102" s="93"/>
      <c r="CL102" s="150"/>
      <c r="CM102" s="159"/>
      <c r="CN102" s="113"/>
      <c r="CO102" s="113"/>
      <c r="CP102" s="126"/>
      <c r="CQ102" s="159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24"/>
      <c r="DD102" s="124"/>
      <c r="DE102" s="124"/>
      <c r="DF102" s="158"/>
      <c r="DG102" s="164" t="str">
        <f t="shared" si="6"/>
        <v/>
      </c>
      <c r="DH102" s="162"/>
      <c r="DI102" s="94" t="str">
        <f t="shared" si="7"/>
        <v/>
      </c>
      <c r="DJ102" s="181"/>
      <c r="DK102" s="37" t="e">
        <f>VLOOKUP(B102,Facility_Information!$B$6:$O$136,14,FALSE)</f>
        <v>#N/A</v>
      </c>
      <c r="DL102">
        <f t="shared" si="4"/>
        <v>0</v>
      </c>
      <c r="DM102" s="234" t="str">
        <f t="shared" si="5"/>
        <v/>
      </c>
    </row>
    <row r="103" spans="1:117" x14ac:dyDescent="0.25">
      <c r="A103" s="148"/>
      <c r="B103" s="142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122"/>
      <c r="W103" s="123"/>
      <c r="X103" s="232"/>
      <c r="Y103" s="232"/>
      <c r="Z103" s="125"/>
      <c r="AA103" s="124"/>
      <c r="AB103" s="125"/>
      <c r="AC103" s="124"/>
      <c r="AD103" s="124"/>
      <c r="AE103" s="124"/>
      <c r="AF103" s="125"/>
      <c r="AG103" s="124"/>
      <c r="AH103" s="124"/>
      <c r="AI103" s="124"/>
      <c r="AJ103" s="125"/>
      <c r="AK103" s="126"/>
      <c r="AL103" s="85"/>
      <c r="AM103" s="85"/>
      <c r="AN103" s="85"/>
      <c r="AO103" s="85"/>
      <c r="AP103" s="251"/>
      <c r="AQ103" s="251"/>
      <c r="AR103" s="251"/>
      <c r="AS103" s="251"/>
      <c r="AT103" s="85"/>
      <c r="AU103" s="85"/>
      <c r="AV103" s="85"/>
      <c r="AW103" s="85"/>
      <c r="AX103" s="127"/>
      <c r="AY103" s="93"/>
      <c r="AZ103" s="93"/>
      <c r="BA103" s="93"/>
      <c r="BB103" s="93"/>
      <c r="BC103" s="150"/>
      <c r="BD103" s="160"/>
      <c r="BE103" s="151"/>
      <c r="BF103" s="150"/>
      <c r="BG103" s="151"/>
      <c r="BH103" s="93"/>
      <c r="BI103" s="93"/>
      <c r="BJ103" s="93"/>
      <c r="BK103" s="93"/>
      <c r="BL103" s="161"/>
      <c r="BM103" s="128"/>
      <c r="BN103" s="128"/>
      <c r="BO103" s="163"/>
      <c r="BP103" s="159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58"/>
      <c r="CD103" s="127"/>
      <c r="CE103" s="150"/>
      <c r="CF103" s="151"/>
      <c r="CG103" s="150"/>
      <c r="CH103" s="151"/>
      <c r="CI103" s="93"/>
      <c r="CJ103" s="93"/>
      <c r="CK103" s="93"/>
      <c r="CL103" s="150"/>
      <c r="CM103" s="159"/>
      <c r="CN103" s="113"/>
      <c r="CO103" s="113"/>
      <c r="CP103" s="126"/>
      <c r="CQ103" s="159"/>
      <c r="CR103" s="124"/>
      <c r="CS103" s="124"/>
      <c r="CT103" s="124"/>
      <c r="CU103" s="124"/>
      <c r="CV103" s="124"/>
      <c r="CW103" s="124"/>
      <c r="CX103" s="124"/>
      <c r="CY103" s="124"/>
      <c r="CZ103" s="124"/>
      <c r="DA103" s="124"/>
      <c r="DB103" s="124"/>
      <c r="DC103" s="124"/>
      <c r="DD103" s="124"/>
      <c r="DE103" s="124"/>
      <c r="DF103" s="158"/>
      <c r="DG103" s="164" t="str">
        <f t="shared" si="6"/>
        <v/>
      </c>
      <c r="DH103" s="162"/>
      <c r="DI103" s="94" t="str">
        <f t="shared" si="7"/>
        <v/>
      </c>
      <c r="DJ103" s="181"/>
      <c r="DK103" s="37" t="e">
        <f>VLOOKUP(B103,Facility_Information!$B$6:$O$136,14,FALSE)</f>
        <v>#N/A</v>
      </c>
      <c r="DL103">
        <f t="shared" si="4"/>
        <v>0</v>
      </c>
      <c r="DM103" s="234" t="str">
        <f t="shared" si="5"/>
        <v/>
      </c>
    </row>
    <row r="104" spans="1:117" x14ac:dyDescent="0.25">
      <c r="A104" s="148"/>
      <c r="B104" s="142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122"/>
      <c r="W104" s="123"/>
      <c r="X104" s="232"/>
      <c r="Y104" s="232"/>
      <c r="Z104" s="125"/>
      <c r="AA104" s="124"/>
      <c r="AB104" s="125"/>
      <c r="AC104" s="124"/>
      <c r="AD104" s="124"/>
      <c r="AE104" s="124"/>
      <c r="AF104" s="125"/>
      <c r="AG104" s="124"/>
      <c r="AH104" s="124"/>
      <c r="AI104" s="124"/>
      <c r="AJ104" s="125"/>
      <c r="AK104" s="126"/>
      <c r="AL104" s="85"/>
      <c r="AM104" s="85"/>
      <c r="AN104" s="85"/>
      <c r="AO104" s="85"/>
      <c r="AP104" s="251"/>
      <c r="AQ104" s="251"/>
      <c r="AR104" s="251"/>
      <c r="AS104" s="251"/>
      <c r="AT104" s="85"/>
      <c r="AU104" s="85"/>
      <c r="AV104" s="85"/>
      <c r="AW104" s="85"/>
      <c r="AX104" s="127"/>
      <c r="AY104" s="93"/>
      <c r="AZ104" s="93"/>
      <c r="BA104" s="93"/>
      <c r="BB104" s="93"/>
      <c r="BC104" s="150"/>
      <c r="BD104" s="160"/>
      <c r="BE104" s="151"/>
      <c r="BF104" s="150"/>
      <c r="BG104" s="151"/>
      <c r="BH104" s="93"/>
      <c r="BI104" s="93"/>
      <c r="BJ104" s="93"/>
      <c r="BK104" s="93"/>
      <c r="BL104" s="161"/>
      <c r="BM104" s="128"/>
      <c r="BN104" s="128"/>
      <c r="BO104" s="163"/>
      <c r="BP104" s="159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58"/>
      <c r="CD104" s="127"/>
      <c r="CE104" s="150"/>
      <c r="CF104" s="151"/>
      <c r="CG104" s="150"/>
      <c r="CH104" s="151"/>
      <c r="CI104" s="93"/>
      <c r="CJ104" s="93"/>
      <c r="CK104" s="93"/>
      <c r="CL104" s="150"/>
      <c r="CM104" s="159"/>
      <c r="CN104" s="113"/>
      <c r="CO104" s="113"/>
      <c r="CP104" s="126"/>
      <c r="CQ104" s="159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/>
      <c r="DB104" s="124"/>
      <c r="DC104" s="124"/>
      <c r="DD104" s="124"/>
      <c r="DE104" s="124"/>
      <c r="DF104" s="158"/>
      <c r="DG104" s="164" t="str">
        <f t="shared" si="6"/>
        <v/>
      </c>
      <c r="DH104" s="162"/>
      <c r="DI104" s="94" t="str">
        <f t="shared" si="7"/>
        <v/>
      </c>
      <c r="DJ104" s="181"/>
      <c r="DK104" s="37" t="e">
        <f>VLOOKUP(B104,Facility_Information!$B$6:$O$136,14,FALSE)</f>
        <v>#N/A</v>
      </c>
      <c r="DL104">
        <f t="shared" si="4"/>
        <v>0</v>
      </c>
      <c r="DM104" s="234" t="str">
        <f t="shared" si="5"/>
        <v/>
      </c>
    </row>
    <row r="105" spans="1:117" x14ac:dyDescent="0.25">
      <c r="A105" s="148"/>
      <c r="B105" s="14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122"/>
      <c r="W105" s="123"/>
      <c r="X105" s="232"/>
      <c r="Y105" s="232"/>
      <c r="Z105" s="125"/>
      <c r="AA105" s="124"/>
      <c r="AB105" s="125"/>
      <c r="AC105" s="124"/>
      <c r="AD105" s="124"/>
      <c r="AE105" s="124"/>
      <c r="AF105" s="125"/>
      <c r="AG105" s="124"/>
      <c r="AH105" s="124"/>
      <c r="AI105" s="124"/>
      <c r="AJ105" s="125"/>
      <c r="AK105" s="126"/>
      <c r="AL105" s="85"/>
      <c r="AM105" s="85"/>
      <c r="AN105" s="85"/>
      <c r="AO105" s="85"/>
      <c r="AP105" s="251"/>
      <c r="AQ105" s="251"/>
      <c r="AR105" s="251"/>
      <c r="AS105" s="251"/>
      <c r="AT105" s="85"/>
      <c r="AU105" s="85"/>
      <c r="AV105" s="85"/>
      <c r="AW105" s="85"/>
      <c r="AX105" s="127"/>
      <c r="AY105" s="93"/>
      <c r="AZ105" s="93"/>
      <c r="BA105" s="93"/>
      <c r="BB105" s="93"/>
      <c r="BC105" s="150"/>
      <c r="BD105" s="160"/>
      <c r="BE105" s="151"/>
      <c r="BF105" s="150"/>
      <c r="BG105" s="151"/>
      <c r="BH105" s="93"/>
      <c r="BI105" s="93"/>
      <c r="BJ105" s="93"/>
      <c r="BK105" s="93"/>
      <c r="BL105" s="161"/>
      <c r="BM105" s="128"/>
      <c r="BN105" s="128"/>
      <c r="BO105" s="163"/>
      <c r="BP105" s="159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58"/>
      <c r="CD105" s="127"/>
      <c r="CE105" s="150"/>
      <c r="CF105" s="151"/>
      <c r="CG105" s="150"/>
      <c r="CH105" s="151"/>
      <c r="CI105" s="93"/>
      <c r="CJ105" s="93"/>
      <c r="CK105" s="93"/>
      <c r="CL105" s="150"/>
      <c r="CM105" s="159"/>
      <c r="CN105" s="113"/>
      <c r="CO105" s="113"/>
      <c r="CP105" s="126"/>
      <c r="CQ105" s="159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58"/>
      <c r="DG105" s="164" t="str">
        <f t="shared" si="6"/>
        <v/>
      </c>
      <c r="DH105" s="162"/>
      <c r="DI105" s="94" t="str">
        <f t="shared" si="7"/>
        <v/>
      </c>
      <c r="DJ105" s="181"/>
      <c r="DK105" s="37" t="e">
        <f>VLOOKUP(B105,Facility_Information!$B$6:$O$136,14,FALSE)</f>
        <v>#N/A</v>
      </c>
      <c r="DL105">
        <f t="shared" si="4"/>
        <v>0</v>
      </c>
      <c r="DM105" s="234" t="str">
        <f t="shared" si="5"/>
        <v/>
      </c>
    </row>
    <row r="106" spans="1:117" x14ac:dyDescent="0.25">
      <c r="A106" s="148"/>
      <c r="B106" s="142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122"/>
      <c r="W106" s="123"/>
      <c r="X106" s="232"/>
      <c r="Y106" s="232"/>
      <c r="Z106" s="125"/>
      <c r="AA106" s="124"/>
      <c r="AB106" s="125"/>
      <c r="AC106" s="124"/>
      <c r="AD106" s="124"/>
      <c r="AE106" s="124"/>
      <c r="AF106" s="125"/>
      <c r="AG106" s="124"/>
      <c r="AH106" s="124"/>
      <c r="AI106" s="124"/>
      <c r="AJ106" s="125"/>
      <c r="AK106" s="126"/>
      <c r="AL106" s="85"/>
      <c r="AM106" s="85"/>
      <c r="AN106" s="85"/>
      <c r="AO106" s="85"/>
      <c r="AP106" s="251"/>
      <c r="AQ106" s="251"/>
      <c r="AR106" s="251"/>
      <c r="AS106" s="251"/>
      <c r="AT106" s="85"/>
      <c r="AU106" s="85"/>
      <c r="AV106" s="85"/>
      <c r="AW106" s="85"/>
      <c r="AX106" s="127"/>
      <c r="AY106" s="93"/>
      <c r="AZ106" s="93"/>
      <c r="BA106" s="93"/>
      <c r="BB106" s="93"/>
      <c r="BC106" s="150"/>
      <c r="BD106" s="160"/>
      <c r="BE106" s="151"/>
      <c r="BF106" s="150"/>
      <c r="BG106" s="151"/>
      <c r="BH106" s="93"/>
      <c r="BI106" s="93"/>
      <c r="BJ106" s="93"/>
      <c r="BK106" s="93"/>
      <c r="BL106" s="161"/>
      <c r="BM106" s="128"/>
      <c r="BN106" s="128"/>
      <c r="BO106" s="163"/>
      <c r="BP106" s="159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58"/>
      <c r="CD106" s="127"/>
      <c r="CE106" s="150"/>
      <c r="CF106" s="151"/>
      <c r="CG106" s="150"/>
      <c r="CH106" s="151"/>
      <c r="CI106" s="93"/>
      <c r="CJ106" s="93"/>
      <c r="CK106" s="93"/>
      <c r="CL106" s="150"/>
      <c r="CM106" s="159"/>
      <c r="CN106" s="113"/>
      <c r="CO106" s="113"/>
      <c r="CP106" s="126"/>
      <c r="CQ106" s="159"/>
      <c r="CR106" s="124"/>
      <c r="CS106" s="124"/>
      <c r="CT106" s="124"/>
      <c r="CU106" s="124"/>
      <c r="CV106" s="124"/>
      <c r="CW106" s="124"/>
      <c r="CX106" s="124"/>
      <c r="CY106" s="124"/>
      <c r="CZ106" s="124"/>
      <c r="DA106" s="124"/>
      <c r="DB106" s="124"/>
      <c r="DC106" s="124"/>
      <c r="DD106" s="124"/>
      <c r="DE106" s="124"/>
      <c r="DF106" s="158"/>
      <c r="DG106" s="164" t="str">
        <f t="shared" si="6"/>
        <v/>
      </c>
      <c r="DH106" s="162"/>
      <c r="DI106" s="94" t="str">
        <f t="shared" si="7"/>
        <v/>
      </c>
      <c r="DJ106" s="181"/>
      <c r="DK106" s="37" t="e">
        <f>VLOOKUP(B106,Facility_Information!$B$6:$O$136,14,FALSE)</f>
        <v>#N/A</v>
      </c>
      <c r="DL106">
        <f t="shared" si="4"/>
        <v>0</v>
      </c>
      <c r="DM106" s="234" t="str">
        <f t="shared" si="5"/>
        <v/>
      </c>
    </row>
    <row r="107" spans="1:117" x14ac:dyDescent="0.25">
      <c r="A107" s="148"/>
      <c r="B107" s="14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122"/>
      <c r="W107" s="123"/>
      <c r="X107" s="232"/>
      <c r="Y107" s="232"/>
      <c r="Z107" s="125"/>
      <c r="AA107" s="124"/>
      <c r="AB107" s="125"/>
      <c r="AC107" s="124"/>
      <c r="AD107" s="124"/>
      <c r="AE107" s="124"/>
      <c r="AF107" s="125"/>
      <c r="AG107" s="124"/>
      <c r="AH107" s="124"/>
      <c r="AI107" s="124"/>
      <c r="AJ107" s="125"/>
      <c r="AK107" s="126"/>
      <c r="AL107" s="85"/>
      <c r="AM107" s="85"/>
      <c r="AN107" s="85"/>
      <c r="AO107" s="85"/>
      <c r="AP107" s="251"/>
      <c r="AQ107" s="251"/>
      <c r="AR107" s="251"/>
      <c r="AS107" s="251"/>
      <c r="AT107" s="85"/>
      <c r="AU107" s="85"/>
      <c r="AV107" s="85"/>
      <c r="AW107" s="85"/>
      <c r="AX107" s="127"/>
      <c r="AY107" s="93"/>
      <c r="AZ107" s="93"/>
      <c r="BA107" s="93"/>
      <c r="BB107" s="93"/>
      <c r="BC107" s="150"/>
      <c r="BD107" s="160"/>
      <c r="BE107" s="151"/>
      <c r="BF107" s="150"/>
      <c r="BG107" s="151"/>
      <c r="BH107" s="93"/>
      <c r="BI107" s="93"/>
      <c r="BJ107" s="93"/>
      <c r="BK107" s="93"/>
      <c r="BL107" s="161"/>
      <c r="BM107" s="128"/>
      <c r="BN107" s="128"/>
      <c r="BO107" s="163"/>
      <c r="BP107" s="159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58"/>
      <c r="CD107" s="127"/>
      <c r="CE107" s="150"/>
      <c r="CF107" s="151"/>
      <c r="CG107" s="150"/>
      <c r="CH107" s="151"/>
      <c r="CI107" s="93"/>
      <c r="CJ107" s="93"/>
      <c r="CK107" s="93"/>
      <c r="CL107" s="150"/>
      <c r="CM107" s="159"/>
      <c r="CN107" s="113"/>
      <c r="CO107" s="113"/>
      <c r="CP107" s="126"/>
      <c r="CQ107" s="159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58"/>
      <c r="DG107" s="164" t="str">
        <f t="shared" si="6"/>
        <v/>
      </c>
      <c r="DH107" s="162"/>
      <c r="DI107" s="94" t="str">
        <f t="shared" si="7"/>
        <v/>
      </c>
      <c r="DJ107" s="181"/>
      <c r="DK107" s="37" t="e">
        <f>VLOOKUP(B107,Facility_Information!$B$6:$O$136,14,FALSE)</f>
        <v>#N/A</v>
      </c>
      <c r="DL107">
        <f t="shared" si="4"/>
        <v>0</v>
      </c>
      <c r="DM107" s="234" t="str">
        <f t="shared" si="5"/>
        <v/>
      </c>
    </row>
    <row r="108" spans="1:117" x14ac:dyDescent="0.25">
      <c r="A108" s="148"/>
      <c r="B108" s="14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122"/>
      <c r="W108" s="123"/>
      <c r="X108" s="232"/>
      <c r="Y108" s="232"/>
      <c r="Z108" s="125"/>
      <c r="AA108" s="124"/>
      <c r="AB108" s="125"/>
      <c r="AC108" s="124"/>
      <c r="AD108" s="124"/>
      <c r="AE108" s="124"/>
      <c r="AF108" s="125"/>
      <c r="AG108" s="124"/>
      <c r="AH108" s="124"/>
      <c r="AI108" s="124"/>
      <c r="AJ108" s="125"/>
      <c r="AK108" s="126"/>
      <c r="AL108" s="85"/>
      <c r="AM108" s="85"/>
      <c r="AN108" s="85"/>
      <c r="AO108" s="85"/>
      <c r="AP108" s="251"/>
      <c r="AQ108" s="251"/>
      <c r="AR108" s="251"/>
      <c r="AS108" s="251"/>
      <c r="AT108" s="85"/>
      <c r="AU108" s="85"/>
      <c r="AV108" s="85"/>
      <c r="AW108" s="85"/>
      <c r="AX108" s="127"/>
      <c r="AY108" s="93"/>
      <c r="AZ108" s="93"/>
      <c r="BA108" s="93"/>
      <c r="BB108" s="93"/>
      <c r="BC108" s="150"/>
      <c r="BD108" s="160"/>
      <c r="BE108" s="151"/>
      <c r="BF108" s="150"/>
      <c r="BG108" s="151"/>
      <c r="BH108" s="93"/>
      <c r="BI108" s="93"/>
      <c r="BJ108" s="93"/>
      <c r="BK108" s="93"/>
      <c r="BL108" s="161"/>
      <c r="BM108" s="128"/>
      <c r="BN108" s="128"/>
      <c r="BO108" s="163"/>
      <c r="BP108" s="159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58"/>
      <c r="CD108" s="127"/>
      <c r="CE108" s="150"/>
      <c r="CF108" s="151"/>
      <c r="CG108" s="150"/>
      <c r="CH108" s="151"/>
      <c r="CI108" s="93"/>
      <c r="CJ108" s="93"/>
      <c r="CK108" s="93"/>
      <c r="CL108" s="150"/>
      <c r="CM108" s="159"/>
      <c r="CN108" s="113"/>
      <c r="CO108" s="113"/>
      <c r="CP108" s="126"/>
      <c r="CQ108" s="159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58"/>
      <c r="DG108" s="164" t="str">
        <f t="shared" si="6"/>
        <v/>
      </c>
      <c r="DH108" s="162"/>
      <c r="DI108" s="94" t="str">
        <f t="shared" si="7"/>
        <v/>
      </c>
      <c r="DJ108" s="181"/>
      <c r="DK108" s="37" t="e">
        <f>VLOOKUP(B108,Facility_Information!$B$6:$O$136,14,FALSE)</f>
        <v>#N/A</v>
      </c>
      <c r="DL108">
        <f t="shared" si="4"/>
        <v>0</v>
      </c>
      <c r="DM108" s="234" t="str">
        <f t="shared" si="5"/>
        <v/>
      </c>
    </row>
    <row r="109" spans="1:117" x14ac:dyDescent="0.25">
      <c r="A109" s="148"/>
      <c r="B109" s="14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122"/>
      <c r="W109" s="123"/>
      <c r="X109" s="232"/>
      <c r="Y109" s="232"/>
      <c r="Z109" s="125"/>
      <c r="AA109" s="124"/>
      <c r="AB109" s="125"/>
      <c r="AC109" s="124"/>
      <c r="AD109" s="124"/>
      <c r="AE109" s="124"/>
      <c r="AF109" s="125"/>
      <c r="AG109" s="124"/>
      <c r="AH109" s="124"/>
      <c r="AI109" s="124"/>
      <c r="AJ109" s="125"/>
      <c r="AK109" s="126"/>
      <c r="AL109" s="85"/>
      <c r="AM109" s="85"/>
      <c r="AN109" s="85"/>
      <c r="AO109" s="85"/>
      <c r="AP109" s="251"/>
      <c r="AQ109" s="251"/>
      <c r="AR109" s="251"/>
      <c r="AS109" s="251"/>
      <c r="AT109" s="85"/>
      <c r="AU109" s="85"/>
      <c r="AV109" s="85"/>
      <c r="AW109" s="85"/>
      <c r="AX109" s="127"/>
      <c r="AY109" s="93"/>
      <c r="AZ109" s="93"/>
      <c r="BA109" s="93"/>
      <c r="BB109" s="93"/>
      <c r="BC109" s="150"/>
      <c r="BD109" s="160"/>
      <c r="BE109" s="151"/>
      <c r="BF109" s="150"/>
      <c r="BG109" s="151"/>
      <c r="BH109" s="93"/>
      <c r="BI109" s="93"/>
      <c r="BJ109" s="93"/>
      <c r="BK109" s="93"/>
      <c r="BL109" s="161"/>
      <c r="BM109" s="128"/>
      <c r="BN109" s="128"/>
      <c r="BO109" s="163"/>
      <c r="BP109" s="159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58"/>
      <c r="CD109" s="127"/>
      <c r="CE109" s="150"/>
      <c r="CF109" s="151"/>
      <c r="CG109" s="150"/>
      <c r="CH109" s="151"/>
      <c r="CI109" s="93"/>
      <c r="CJ109" s="93"/>
      <c r="CK109" s="93"/>
      <c r="CL109" s="150"/>
      <c r="CM109" s="159"/>
      <c r="CN109" s="113"/>
      <c r="CO109" s="113"/>
      <c r="CP109" s="126"/>
      <c r="CQ109" s="159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58"/>
      <c r="DG109" s="164" t="str">
        <f t="shared" si="6"/>
        <v/>
      </c>
      <c r="DH109" s="162"/>
      <c r="DI109" s="94" t="str">
        <f t="shared" si="7"/>
        <v/>
      </c>
      <c r="DJ109" s="181"/>
      <c r="DK109" s="37" t="e">
        <f>VLOOKUP(B109,Facility_Information!$B$6:$O$136,14,FALSE)</f>
        <v>#N/A</v>
      </c>
      <c r="DL109">
        <f t="shared" si="4"/>
        <v>0</v>
      </c>
      <c r="DM109" s="234" t="str">
        <f t="shared" si="5"/>
        <v/>
      </c>
    </row>
    <row r="110" spans="1:117" x14ac:dyDescent="0.25">
      <c r="A110" s="148"/>
      <c r="B110" s="14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122"/>
      <c r="W110" s="123"/>
      <c r="X110" s="232"/>
      <c r="Y110" s="232"/>
      <c r="Z110" s="125"/>
      <c r="AA110" s="124"/>
      <c r="AB110" s="125"/>
      <c r="AC110" s="124"/>
      <c r="AD110" s="124"/>
      <c r="AE110" s="124"/>
      <c r="AF110" s="125"/>
      <c r="AG110" s="124"/>
      <c r="AH110" s="124"/>
      <c r="AI110" s="124"/>
      <c r="AJ110" s="125"/>
      <c r="AK110" s="126"/>
      <c r="AL110" s="85"/>
      <c r="AM110" s="85"/>
      <c r="AN110" s="85"/>
      <c r="AO110" s="85"/>
      <c r="AP110" s="251"/>
      <c r="AQ110" s="251"/>
      <c r="AR110" s="251"/>
      <c r="AS110" s="251"/>
      <c r="AT110" s="85"/>
      <c r="AU110" s="85"/>
      <c r="AV110" s="85"/>
      <c r="AW110" s="85"/>
      <c r="AX110" s="127"/>
      <c r="AY110" s="93"/>
      <c r="AZ110" s="93"/>
      <c r="BA110" s="93"/>
      <c r="BB110" s="93"/>
      <c r="BC110" s="150"/>
      <c r="BD110" s="160"/>
      <c r="BE110" s="151"/>
      <c r="BF110" s="150"/>
      <c r="BG110" s="151"/>
      <c r="BH110" s="93"/>
      <c r="BI110" s="93"/>
      <c r="BJ110" s="93"/>
      <c r="BK110" s="93"/>
      <c r="BL110" s="161"/>
      <c r="BM110" s="128"/>
      <c r="BN110" s="128"/>
      <c r="BO110" s="163"/>
      <c r="BP110" s="159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58"/>
      <c r="CD110" s="127"/>
      <c r="CE110" s="150"/>
      <c r="CF110" s="151"/>
      <c r="CG110" s="150"/>
      <c r="CH110" s="151"/>
      <c r="CI110" s="93"/>
      <c r="CJ110" s="93"/>
      <c r="CK110" s="93"/>
      <c r="CL110" s="150"/>
      <c r="CM110" s="159"/>
      <c r="CN110" s="113"/>
      <c r="CO110" s="113"/>
      <c r="CP110" s="126"/>
      <c r="CQ110" s="159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58"/>
      <c r="DG110" s="164" t="str">
        <f t="shared" si="6"/>
        <v/>
      </c>
      <c r="DH110" s="162"/>
      <c r="DI110" s="94" t="str">
        <f t="shared" si="7"/>
        <v/>
      </c>
      <c r="DJ110" s="181"/>
      <c r="DK110" s="37" t="e">
        <f>VLOOKUP(B110,Facility_Information!$B$6:$O$136,14,FALSE)</f>
        <v>#N/A</v>
      </c>
      <c r="DL110">
        <f t="shared" si="4"/>
        <v>0</v>
      </c>
      <c r="DM110" s="234" t="str">
        <f t="shared" si="5"/>
        <v/>
      </c>
    </row>
    <row r="111" spans="1:117" x14ac:dyDescent="0.25">
      <c r="A111" s="148"/>
      <c r="B111" s="14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122"/>
      <c r="W111" s="123"/>
      <c r="X111" s="232"/>
      <c r="Y111" s="232"/>
      <c r="Z111" s="125"/>
      <c r="AA111" s="124"/>
      <c r="AB111" s="125"/>
      <c r="AC111" s="124"/>
      <c r="AD111" s="124"/>
      <c r="AE111" s="124"/>
      <c r="AF111" s="125"/>
      <c r="AG111" s="124"/>
      <c r="AH111" s="124"/>
      <c r="AI111" s="124"/>
      <c r="AJ111" s="125"/>
      <c r="AK111" s="126"/>
      <c r="AL111" s="85"/>
      <c r="AM111" s="85"/>
      <c r="AN111" s="85"/>
      <c r="AO111" s="85"/>
      <c r="AP111" s="251"/>
      <c r="AQ111" s="251"/>
      <c r="AR111" s="251"/>
      <c r="AS111" s="251"/>
      <c r="AT111" s="85"/>
      <c r="AU111" s="85"/>
      <c r="AV111" s="85"/>
      <c r="AW111" s="85"/>
      <c r="AX111" s="127"/>
      <c r="AY111" s="93"/>
      <c r="AZ111" s="93"/>
      <c r="BA111" s="93"/>
      <c r="BB111" s="93"/>
      <c r="BC111" s="150"/>
      <c r="BD111" s="160"/>
      <c r="BE111" s="151"/>
      <c r="BF111" s="150"/>
      <c r="BG111" s="151"/>
      <c r="BH111" s="93"/>
      <c r="BI111" s="93"/>
      <c r="BJ111" s="93"/>
      <c r="BK111" s="93"/>
      <c r="BL111" s="161"/>
      <c r="BM111" s="128"/>
      <c r="BN111" s="128"/>
      <c r="BO111" s="163"/>
      <c r="BP111" s="159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58"/>
      <c r="CD111" s="127"/>
      <c r="CE111" s="150"/>
      <c r="CF111" s="151"/>
      <c r="CG111" s="150"/>
      <c r="CH111" s="151"/>
      <c r="CI111" s="93"/>
      <c r="CJ111" s="93"/>
      <c r="CK111" s="93"/>
      <c r="CL111" s="150"/>
      <c r="CM111" s="159"/>
      <c r="CN111" s="113"/>
      <c r="CO111" s="113"/>
      <c r="CP111" s="126"/>
      <c r="CQ111" s="159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58"/>
      <c r="DG111" s="164" t="str">
        <f t="shared" si="6"/>
        <v/>
      </c>
      <c r="DH111" s="162"/>
      <c r="DI111" s="94" t="str">
        <f t="shared" si="7"/>
        <v/>
      </c>
      <c r="DJ111" s="181"/>
      <c r="DK111" s="37" t="e">
        <f>VLOOKUP(B111,Facility_Information!$B$6:$O$136,14,FALSE)</f>
        <v>#N/A</v>
      </c>
      <c r="DL111">
        <f t="shared" si="4"/>
        <v>0</v>
      </c>
      <c r="DM111" s="234" t="str">
        <f t="shared" si="5"/>
        <v/>
      </c>
    </row>
    <row r="112" spans="1:117" x14ac:dyDescent="0.25">
      <c r="A112" s="148"/>
      <c r="B112" s="14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122"/>
      <c r="W112" s="123"/>
      <c r="X112" s="232"/>
      <c r="Y112" s="232"/>
      <c r="Z112" s="125"/>
      <c r="AA112" s="124"/>
      <c r="AB112" s="125"/>
      <c r="AC112" s="124"/>
      <c r="AD112" s="124"/>
      <c r="AE112" s="124"/>
      <c r="AF112" s="125"/>
      <c r="AG112" s="124"/>
      <c r="AH112" s="124"/>
      <c r="AI112" s="124"/>
      <c r="AJ112" s="125"/>
      <c r="AK112" s="126"/>
      <c r="AL112" s="85"/>
      <c r="AM112" s="85"/>
      <c r="AN112" s="85"/>
      <c r="AO112" s="85"/>
      <c r="AP112" s="251"/>
      <c r="AQ112" s="251"/>
      <c r="AR112" s="251"/>
      <c r="AS112" s="251"/>
      <c r="AT112" s="85"/>
      <c r="AU112" s="85"/>
      <c r="AV112" s="85"/>
      <c r="AW112" s="85"/>
      <c r="AX112" s="127"/>
      <c r="AY112" s="93"/>
      <c r="AZ112" s="93"/>
      <c r="BA112" s="93"/>
      <c r="BB112" s="93"/>
      <c r="BC112" s="150"/>
      <c r="BD112" s="160"/>
      <c r="BE112" s="151"/>
      <c r="BF112" s="150"/>
      <c r="BG112" s="151"/>
      <c r="BH112" s="93"/>
      <c r="BI112" s="93"/>
      <c r="BJ112" s="93"/>
      <c r="BK112" s="93"/>
      <c r="BL112" s="161"/>
      <c r="BM112" s="128"/>
      <c r="BN112" s="128"/>
      <c r="BO112" s="163"/>
      <c r="BP112" s="159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58"/>
      <c r="CD112" s="127"/>
      <c r="CE112" s="150"/>
      <c r="CF112" s="151"/>
      <c r="CG112" s="150"/>
      <c r="CH112" s="151"/>
      <c r="CI112" s="93"/>
      <c r="CJ112" s="93"/>
      <c r="CK112" s="93"/>
      <c r="CL112" s="150"/>
      <c r="CM112" s="159"/>
      <c r="CN112" s="113"/>
      <c r="CO112" s="113"/>
      <c r="CP112" s="126"/>
      <c r="CQ112" s="159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58"/>
      <c r="DG112" s="164" t="str">
        <f t="shared" si="6"/>
        <v/>
      </c>
      <c r="DH112" s="162"/>
      <c r="DI112" s="94" t="str">
        <f t="shared" si="7"/>
        <v/>
      </c>
      <c r="DJ112" s="181"/>
      <c r="DK112" s="37" t="e">
        <f>VLOOKUP(B112,Facility_Information!$B$6:$O$136,14,FALSE)</f>
        <v>#N/A</v>
      </c>
      <c r="DL112">
        <f t="shared" si="4"/>
        <v>0</v>
      </c>
      <c r="DM112" s="234" t="str">
        <f t="shared" si="5"/>
        <v/>
      </c>
    </row>
    <row r="113" spans="1:117" x14ac:dyDescent="0.25">
      <c r="A113" s="148"/>
      <c r="B113" s="14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122"/>
      <c r="W113" s="123"/>
      <c r="X113" s="232"/>
      <c r="Y113" s="232"/>
      <c r="Z113" s="125"/>
      <c r="AA113" s="124"/>
      <c r="AB113" s="125"/>
      <c r="AC113" s="124"/>
      <c r="AD113" s="124"/>
      <c r="AE113" s="124"/>
      <c r="AF113" s="125"/>
      <c r="AG113" s="124"/>
      <c r="AH113" s="124"/>
      <c r="AI113" s="124"/>
      <c r="AJ113" s="125"/>
      <c r="AK113" s="126"/>
      <c r="AL113" s="85"/>
      <c r="AM113" s="85"/>
      <c r="AN113" s="85"/>
      <c r="AO113" s="85"/>
      <c r="AP113" s="251"/>
      <c r="AQ113" s="251"/>
      <c r="AR113" s="251"/>
      <c r="AS113" s="251"/>
      <c r="AT113" s="85"/>
      <c r="AU113" s="85"/>
      <c r="AV113" s="85"/>
      <c r="AW113" s="85"/>
      <c r="AX113" s="127"/>
      <c r="AY113" s="93"/>
      <c r="AZ113" s="93"/>
      <c r="BA113" s="93"/>
      <c r="BB113" s="93"/>
      <c r="BC113" s="150"/>
      <c r="BD113" s="160"/>
      <c r="BE113" s="151"/>
      <c r="BF113" s="150"/>
      <c r="BG113" s="151"/>
      <c r="BH113" s="93"/>
      <c r="BI113" s="93"/>
      <c r="BJ113" s="93"/>
      <c r="BK113" s="93"/>
      <c r="BL113" s="161"/>
      <c r="BM113" s="128"/>
      <c r="BN113" s="128"/>
      <c r="BO113" s="163"/>
      <c r="BP113" s="159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58"/>
      <c r="CD113" s="127"/>
      <c r="CE113" s="150"/>
      <c r="CF113" s="151"/>
      <c r="CG113" s="150"/>
      <c r="CH113" s="151"/>
      <c r="CI113" s="93"/>
      <c r="CJ113" s="93"/>
      <c r="CK113" s="93"/>
      <c r="CL113" s="150"/>
      <c r="CM113" s="159"/>
      <c r="CN113" s="113"/>
      <c r="CO113" s="113"/>
      <c r="CP113" s="126"/>
      <c r="CQ113" s="159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58"/>
      <c r="DG113" s="164" t="str">
        <f t="shared" si="6"/>
        <v/>
      </c>
      <c r="DH113" s="162"/>
      <c r="DI113" s="94" t="str">
        <f t="shared" si="7"/>
        <v/>
      </c>
      <c r="DJ113" s="181"/>
      <c r="DK113" s="37" t="e">
        <f>VLOOKUP(B113,Facility_Information!$B$6:$O$136,14,FALSE)</f>
        <v>#N/A</v>
      </c>
      <c r="DL113">
        <f t="shared" si="4"/>
        <v>0</v>
      </c>
      <c r="DM113" s="234" t="str">
        <f t="shared" si="5"/>
        <v/>
      </c>
    </row>
    <row r="114" spans="1:117" x14ac:dyDescent="0.25">
      <c r="A114" s="148"/>
      <c r="B114" s="14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122"/>
      <c r="W114" s="123"/>
      <c r="X114" s="232"/>
      <c r="Y114" s="232"/>
      <c r="Z114" s="125"/>
      <c r="AA114" s="124"/>
      <c r="AB114" s="125"/>
      <c r="AC114" s="124"/>
      <c r="AD114" s="124"/>
      <c r="AE114" s="124"/>
      <c r="AF114" s="125"/>
      <c r="AG114" s="124"/>
      <c r="AH114" s="124"/>
      <c r="AI114" s="124"/>
      <c r="AJ114" s="125"/>
      <c r="AK114" s="126"/>
      <c r="AL114" s="85"/>
      <c r="AM114" s="85"/>
      <c r="AN114" s="85"/>
      <c r="AO114" s="85"/>
      <c r="AP114" s="251"/>
      <c r="AQ114" s="251"/>
      <c r="AR114" s="251"/>
      <c r="AS114" s="251"/>
      <c r="AT114" s="85"/>
      <c r="AU114" s="85"/>
      <c r="AV114" s="85"/>
      <c r="AW114" s="85"/>
      <c r="AX114" s="127"/>
      <c r="AY114" s="93"/>
      <c r="AZ114" s="93"/>
      <c r="BA114" s="93"/>
      <c r="BB114" s="93"/>
      <c r="BC114" s="150"/>
      <c r="BD114" s="160"/>
      <c r="BE114" s="151"/>
      <c r="BF114" s="150"/>
      <c r="BG114" s="151"/>
      <c r="BH114" s="93"/>
      <c r="BI114" s="93"/>
      <c r="BJ114" s="93"/>
      <c r="BK114" s="93"/>
      <c r="BL114" s="161"/>
      <c r="BM114" s="128"/>
      <c r="BN114" s="128"/>
      <c r="BO114" s="163"/>
      <c r="BP114" s="159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58"/>
      <c r="CD114" s="127"/>
      <c r="CE114" s="150"/>
      <c r="CF114" s="151"/>
      <c r="CG114" s="150"/>
      <c r="CH114" s="151"/>
      <c r="CI114" s="93"/>
      <c r="CJ114" s="93"/>
      <c r="CK114" s="93"/>
      <c r="CL114" s="150"/>
      <c r="CM114" s="159"/>
      <c r="CN114" s="113"/>
      <c r="CO114" s="113"/>
      <c r="CP114" s="126"/>
      <c r="CQ114" s="159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58"/>
      <c r="DG114" s="164" t="str">
        <f t="shared" si="6"/>
        <v/>
      </c>
      <c r="DH114" s="162"/>
      <c r="DI114" s="94" t="str">
        <f t="shared" si="7"/>
        <v/>
      </c>
      <c r="DJ114" s="181"/>
      <c r="DK114" s="37" t="e">
        <f>VLOOKUP(B114,Facility_Information!$B$6:$O$136,14,FALSE)</f>
        <v>#N/A</v>
      </c>
      <c r="DL114">
        <f t="shared" si="4"/>
        <v>0</v>
      </c>
      <c r="DM114" s="234" t="str">
        <f t="shared" si="5"/>
        <v/>
      </c>
    </row>
    <row r="115" spans="1:117" x14ac:dyDescent="0.25">
      <c r="A115" s="148"/>
      <c r="B115" s="14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122"/>
      <c r="W115" s="123"/>
      <c r="X115" s="232"/>
      <c r="Y115" s="232"/>
      <c r="Z115" s="125"/>
      <c r="AA115" s="124"/>
      <c r="AB115" s="125"/>
      <c r="AC115" s="124"/>
      <c r="AD115" s="124"/>
      <c r="AE115" s="124"/>
      <c r="AF115" s="125"/>
      <c r="AG115" s="124"/>
      <c r="AH115" s="124"/>
      <c r="AI115" s="124"/>
      <c r="AJ115" s="125"/>
      <c r="AK115" s="126"/>
      <c r="AL115" s="85"/>
      <c r="AM115" s="85"/>
      <c r="AN115" s="85"/>
      <c r="AO115" s="85"/>
      <c r="AP115" s="251"/>
      <c r="AQ115" s="251"/>
      <c r="AR115" s="251"/>
      <c r="AS115" s="251"/>
      <c r="AT115" s="85"/>
      <c r="AU115" s="85"/>
      <c r="AV115" s="85"/>
      <c r="AW115" s="85"/>
      <c r="AX115" s="127"/>
      <c r="AY115" s="93"/>
      <c r="AZ115" s="93"/>
      <c r="BA115" s="93"/>
      <c r="BB115" s="93"/>
      <c r="BC115" s="150"/>
      <c r="BD115" s="160"/>
      <c r="BE115" s="151"/>
      <c r="BF115" s="150"/>
      <c r="BG115" s="151"/>
      <c r="BH115" s="93"/>
      <c r="BI115" s="93"/>
      <c r="BJ115" s="93"/>
      <c r="BK115" s="93"/>
      <c r="BL115" s="161"/>
      <c r="BM115" s="128"/>
      <c r="BN115" s="128"/>
      <c r="BO115" s="163"/>
      <c r="BP115" s="159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58"/>
      <c r="CD115" s="127"/>
      <c r="CE115" s="150"/>
      <c r="CF115" s="151"/>
      <c r="CG115" s="150"/>
      <c r="CH115" s="151"/>
      <c r="CI115" s="93"/>
      <c r="CJ115" s="93"/>
      <c r="CK115" s="93"/>
      <c r="CL115" s="150"/>
      <c r="CM115" s="159"/>
      <c r="CN115" s="113"/>
      <c r="CO115" s="113"/>
      <c r="CP115" s="126"/>
      <c r="CQ115" s="159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58"/>
      <c r="DG115" s="164" t="str">
        <f t="shared" si="6"/>
        <v/>
      </c>
      <c r="DH115" s="162"/>
      <c r="DI115" s="94" t="str">
        <f t="shared" si="7"/>
        <v/>
      </c>
      <c r="DJ115" s="181"/>
      <c r="DK115" s="37" t="e">
        <f>VLOOKUP(B115,Facility_Information!$B$6:$O$136,14,FALSE)</f>
        <v>#N/A</v>
      </c>
      <c r="DL115">
        <f t="shared" si="4"/>
        <v>0</v>
      </c>
      <c r="DM115" s="234" t="str">
        <f t="shared" si="5"/>
        <v/>
      </c>
    </row>
    <row r="116" spans="1:117" x14ac:dyDescent="0.25">
      <c r="A116" s="148"/>
      <c r="B116" s="14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122"/>
      <c r="W116" s="123"/>
      <c r="X116" s="232"/>
      <c r="Y116" s="232"/>
      <c r="Z116" s="125"/>
      <c r="AA116" s="124"/>
      <c r="AB116" s="125"/>
      <c r="AC116" s="124"/>
      <c r="AD116" s="124"/>
      <c r="AE116" s="124"/>
      <c r="AF116" s="125"/>
      <c r="AG116" s="124"/>
      <c r="AH116" s="124"/>
      <c r="AI116" s="124"/>
      <c r="AJ116" s="125"/>
      <c r="AK116" s="126"/>
      <c r="AL116" s="85"/>
      <c r="AM116" s="85"/>
      <c r="AN116" s="85"/>
      <c r="AO116" s="85"/>
      <c r="AP116" s="251"/>
      <c r="AQ116" s="251"/>
      <c r="AR116" s="251"/>
      <c r="AS116" s="251"/>
      <c r="AT116" s="85"/>
      <c r="AU116" s="85"/>
      <c r="AV116" s="85"/>
      <c r="AW116" s="85"/>
      <c r="AX116" s="127"/>
      <c r="AY116" s="93"/>
      <c r="AZ116" s="93"/>
      <c r="BA116" s="93"/>
      <c r="BB116" s="93"/>
      <c r="BC116" s="150"/>
      <c r="BD116" s="160"/>
      <c r="BE116" s="151"/>
      <c r="BF116" s="150"/>
      <c r="BG116" s="151"/>
      <c r="BH116" s="93"/>
      <c r="BI116" s="93"/>
      <c r="BJ116" s="93"/>
      <c r="BK116" s="93"/>
      <c r="BL116" s="161"/>
      <c r="BM116" s="128"/>
      <c r="BN116" s="128"/>
      <c r="BO116" s="163"/>
      <c r="BP116" s="159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58"/>
      <c r="CD116" s="127"/>
      <c r="CE116" s="150"/>
      <c r="CF116" s="151"/>
      <c r="CG116" s="150"/>
      <c r="CH116" s="151"/>
      <c r="CI116" s="93"/>
      <c r="CJ116" s="93"/>
      <c r="CK116" s="93"/>
      <c r="CL116" s="150"/>
      <c r="CM116" s="159"/>
      <c r="CN116" s="113"/>
      <c r="CO116" s="113"/>
      <c r="CP116" s="126"/>
      <c r="CQ116" s="159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58"/>
      <c r="DG116" s="164" t="str">
        <f t="shared" si="6"/>
        <v/>
      </c>
      <c r="DH116" s="162"/>
      <c r="DI116" s="94" t="str">
        <f t="shared" si="7"/>
        <v/>
      </c>
      <c r="DJ116" s="181"/>
      <c r="DK116" s="37" t="e">
        <f>VLOOKUP(B116,Facility_Information!$B$6:$O$136,14,FALSE)</f>
        <v>#N/A</v>
      </c>
      <c r="DL116">
        <f t="shared" si="4"/>
        <v>0</v>
      </c>
      <c r="DM116" s="234" t="str">
        <f t="shared" si="5"/>
        <v/>
      </c>
    </row>
    <row r="117" spans="1:117" x14ac:dyDescent="0.25">
      <c r="A117" s="148"/>
      <c r="B117" s="14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122"/>
      <c r="W117" s="123"/>
      <c r="X117" s="232"/>
      <c r="Y117" s="232"/>
      <c r="Z117" s="125"/>
      <c r="AA117" s="124"/>
      <c r="AB117" s="125"/>
      <c r="AC117" s="124"/>
      <c r="AD117" s="124"/>
      <c r="AE117" s="124"/>
      <c r="AF117" s="125"/>
      <c r="AG117" s="124"/>
      <c r="AH117" s="124"/>
      <c r="AI117" s="124"/>
      <c r="AJ117" s="125"/>
      <c r="AK117" s="126"/>
      <c r="AL117" s="85"/>
      <c r="AM117" s="85"/>
      <c r="AN117" s="85"/>
      <c r="AO117" s="85"/>
      <c r="AP117" s="251"/>
      <c r="AQ117" s="251"/>
      <c r="AR117" s="251"/>
      <c r="AS117" s="251"/>
      <c r="AT117" s="85"/>
      <c r="AU117" s="85"/>
      <c r="AV117" s="85"/>
      <c r="AW117" s="85"/>
      <c r="AX117" s="127"/>
      <c r="AY117" s="93"/>
      <c r="AZ117" s="93"/>
      <c r="BA117" s="93"/>
      <c r="BB117" s="93"/>
      <c r="BC117" s="150"/>
      <c r="BD117" s="160"/>
      <c r="BE117" s="151"/>
      <c r="BF117" s="150"/>
      <c r="BG117" s="151"/>
      <c r="BH117" s="93"/>
      <c r="BI117" s="93"/>
      <c r="BJ117" s="93"/>
      <c r="BK117" s="93"/>
      <c r="BL117" s="161"/>
      <c r="BM117" s="128"/>
      <c r="BN117" s="128"/>
      <c r="BO117" s="163"/>
      <c r="BP117" s="159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58"/>
      <c r="CD117" s="127"/>
      <c r="CE117" s="150"/>
      <c r="CF117" s="151"/>
      <c r="CG117" s="150"/>
      <c r="CH117" s="151"/>
      <c r="CI117" s="93"/>
      <c r="CJ117" s="93"/>
      <c r="CK117" s="93"/>
      <c r="CL117" s="150"/>
      <c r="CM117" s="159"/>
      <c r="CN117" s="113"/>
      <c r="CO117" s="113"/>
      <c r="CP117" s="126"/>
      <c r="CQ117" s="159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58"/>
      <c r="DG117" s="164" t="str">
        <f t="shared" si="6"/>
        <v/>
      </c>
      <c r="DH117" s="162"/>
      <c r="DI117" s="94" t="str">
        <f t="shared" si="7"/>
        <v/>
      </c>
      <c r="DJ117" s="181"/>
      <c r="DK117" s="37" t="e">
        <f>VLOOKUP(B117,Facility_Information!$B$6:$O$136,14,FALSE)</f>
        <v>#N/A</v>
      </c>
      <c r="DL117">
        <f t="shared" si="4"/>
        <v>0</v>
      </c>
      <c r="DM117" s="234" t="str">
        <f t="shared" si="5"/>
        <v/>
      </c>
    </row>
    <row r="118" spans="1:117" x14ac:dyDescent="0.25">
      <c r="A118" s="148"/>
      <c r="B118" s="14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122"/>
      <c r="W118" s="123"/>
      <c r="X118" s="232"/>
      <c r="Y118" s="232"/>
      <c r="Z118" s="125"/>
      <c r="AA118" s="124"/>
      <c r="AB118" s="125"/>
      <c r="AC118" s="124"/>
      <c r="AD118" s="124"/>
      <c r="AE118" s="124"/>
      <c r="AF118" s="125"/>
      <c r="AG118" s="124"/>
      <c r="AH118" s="124"/>
      <c r="AI118" s="124"/>
      <c r="AJ118" s="125"/>
      <c r="AK118" s="126"/>
      <c r="AL118" s="85"/>
      <c r="AM118" s="85"/>
      <c r="AN118" s="85"/>
      <c r="AO118" s="85"/>
      <c r="AP118" s="251"/>
      <c r="AQ118" s="251"/>
      <c r="AR118" s="251"/>
      <c r="AS118" s="251"/>
      <c r="AT118" s="85"/>
      <c r="AU118" s="85"/>
      <c r="AV118" s="85"/>
      <c r="AW118" s="85"/>
      <c r="AX118" s="127"/>
      <c r="AY118" s="93"/>
      <c r="AZ118" s="93"/>
      <c r="BA118" s="93"/>
      <c r="BB118" s="93"/>
      <c r="BC118" s="150"/>
      <c r="BD118" s="160"/>
      <c r="BE118" s="151"/>
      <c r="BF118" s="150"/>
      <c r="BG118" s="151"/>
      <c r="BH118" s="93"/>
      <c r="BI118" s="93"/>
      <c r="BJ118" s="93"/>
      <c r="BK118" s="93"/>
      <c r="BL118" s="161"/>
      <c r="BM118" s="128"/>
      <c r="BN118" s="128"/>
      <c r="BO118" s="163"/>
      <c r="BP118" s="159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58"/>
      <c r="CD118" s="127"/>
      <c r="CE118" s="150"/>
      <c r="CF118" s="151"/>
      <c r="CG118" s="150"/>
      <c r="CH118" s="151"/>
      <c r="CI118" s="93"/>
      <c r="CJ118" s="93"/>
      <c r="CK118" s="93"/>
      <c r="CL118" s="150"/>
      <c r="CM118" s="159"/>
      <c r="CN118" s="113"/>
      <c r="CO118" s="113"/>
      <c r="CP118" s="126"/>
      <c r="CQ118" s="159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58"/>
      <c r="DG118" s="164" t="str">
        <f t="shared" si="6"/>
        <v/>
      </c>
      <c r="DH118" s="162"/>
      <c r="DI118" s="94" t="str">
        <f t="shared" si="7"/>
        <v/>
      </c>
      <c r="DJ118" s="181"/>
      <c r="DK118" s="37" t="e">
        <f>VLOOKUP(B118,Facility_Information!$B$6:$O$136,14,FALSE)</f>
        <v>#N/A</v>
      </c>
      <c r="DL118">
        <f t="shared" si="4"/>
        <v>0</v>
      </c>
      <c r="DM118" s="234" t="str">
        <f t="shared" si="5"/>
        <v/>
      </c>
    </row>
    <row r="119" spans="1:117" x14ac:dyDescent="0.25">
      <c r="A119" s="148"/>
      <c r="B119" s="14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122"/>
      <c r="W119" s="123"/>
      <c r="X119" s="232"/>
      <c r="Y119" s="232"/>
      <c r="Z119" s="125"/>
      <c r="AA119" s="124"/>
      <c r="AB119" s="125"/>
      <c r="AC119" s="124"/>
      <c r="AD119" s="124"/>
      <c r="AE119" s="124"/>
      <c r="AF119" s="125"/>
      <c r="AG119" s="124"/>
      <c r="AH119" s="124"/>
      <c r="AI119" s="124"/>
      <c r="AJ119" s="125"/>
      <c r="AK119" s="126"/>
      <c r="AL119" s="85"/>
      <c r="AM119" s="85"/>
      <c r="AN119" s="85"/>
      <c r="AO119" s="85"/>
      <c r="AP119" s="251"/>
      <c r="AQ119" s="251"/>
      <c r="AR119" s="251"/>
      <c r="AS119" s="251"/>
      <c r="AT119" s="85"/>
      <c r="AU119" s="85"/>
      <c r="AV119" s="85"/>
      <c r="AW119" s="85"/>
      <c r="AX119" s="127"/>
      <c r="AY119" s="93"/>
      <c r="AZ119" s="93"/>
      <c r="BA119" s="93"/>
      <c r="BB119" s="93"/>
      <c r="BC119" s="150"/>
      <c r="BD119" s="160"/>
      <c r="BE119" s="151"/>
      <c r="BF119" s="150"/>
      <c r="BG119" s="151"/>
      <c r="BH119" s="93"/>
      <c r="BI119" s="93"/>
      <c r="BJ119" s="93"/>
      <c r="BK119" s="93"/>
      <c r="BL119" s="161"/>
      <c r="BM119" s="128"/>
      <c r="BN119" s="128"/>
      <c r="BO119" s="163"/>
      <c r="BP119" s="159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58"/>
      <c r="CD119" s="127"/>
      <c r="CE119" s="150"/>
      <c r="CF119" s="151"/>
      <c r="CG119" s="150"/>
      <c r="CH119" s="151"/>
      <c r="CI119" s="93"/>
      <c r="CJ119" s="93"/>
      <c r="CK119" s="93"/>
      <c r="CL119" s="150"/>
      <c r="CM119" s="159"/>
      <c r="CN119" s="113"/>
      <c r="CO119" s="113"/>
      <c r="CP119" s="126"/>
      <c r="CQ119" s="159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58"/>
      <c r="DG119" s="164" t="str">
        <f t="shared" si="6"/>
        <v/>
      </c>
      <c r="DH119" s="162"/>
      <c r="DI119" s="94" t="str">
        <f t="shared" si="7"/>
        <v/>
      </c>
      <c r="DJ119" s="181"/>
      <c r="DK119" s="37" t="e">
        <f>VLOOKUP(B119,Facility_Information!$B$6:$O$136,14,FALSE)</f>
        <v>#N/A</v>
      </c>
      <c r="DL119">
        <f t="shared" si="4"/>
        <v>0</v>
      </c>
      <c r="DM119" s="234" t="str">
        <f t="shared" si="5"/>
        <v/>
      </c>
    </row>
    <row r="120" spans="1:117" x14ac:dyDescent="0.25">
      <c r="A120" s="148"/>
      <c r="B120" s="14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122"/>
      <c r="W120" s="123"/>
      <c r="X120" s="232"/>
      <c r="Y120" s="232"/>
      <c r="Z120" s="125"/>
      <c r="AA120" s="124"/>
      <c r="AB120" s="125"/>
      <c r="AC120" s="124"/>
      <c r="AD120" s="124"/>
      <c r="AE120" s="124"/>
      <c r="AF120" s="125"/>
      <c r="AG120" s="124"/>
      <c r="AH120" s="124"/>
      <c r="AI120" s="124"/>
      <c r="AJ120" s="125"/>
      <c r="AK120" s="126"/>
      <c r="AL120" s="85"/>
      <c r="AM120" s="85"/>
      <c r="AN120" s="85"/>
      <c r="AO120" s="85"/>
      <c r="AP120" s="251"/>
      <c r="AQ120" s="251"/>
      <c r="AR120" s="251"/>
      <c r="AS120" s="251"/>
      <c r="AT120" s="85"/>
      <c r="AU120" s="85"/>
      <c r="AV120" s="85"/>
      <c r="AW120" s="85"/>
      <c r="AX120" s="127"/>
      <c r="AY120" s="93"/>
      <c r="AZ120" s="93"/>
      <c r="BA120" s="93"/>
      <c r="BB120" s="93"/>
      <c r="BC120" s="150"/>
      <c r="BD120" s="160"/>
      <c r="BE120" s="151"/>
      <c r="BF120" s="150"/>
      <c r="BG120" s="151"/>
      <c r="BH120" s="93"/>
      <c r="BI120" s="93"/>
      <c r="BJ120" s="93"/>
      <c r="BK120" s="93"/>
      <c r="BL120" s="161"/>
      <c r="BM120" s="128"/>
      <c r="BN120" s="128"/>
      <c r="BO120" s="163"/>
      <c r="BP120" s="159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58"/>
      <c r="CD120" s="127"/>
      <c r="CE120" s="150"/>
      <c r="CF120" s="151"/>
      <c r="CG120" s="150"/>
      <c r="CH120" s="151"/>
      <c r="CI120" s="93"/>
      <c r="CJ120" s="93"/>
      <c r="CK120" s="93"/>
      <c r="CL120" s="150"/>
      <c r="CM120" s="159"/>
      <c r="CN120" s="113"/>
      <c r="CO120" s="113"/>
      <c r="CP120" s="126"/>
      <c r="CQ120" s="159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58"/>
      <c r="DG120" s="164" t="str">
        <f t="shared" si="6"/>
        <v/>
      </c>
      <c r="DH120" s="162"/>
      <c r="DI120" s="94" t="str">
        <f t="shared" si="7"/>
        <v/>
      </c>
      <c r="DJ120" s="181"/>
      <c r="DK120" s="37" t="e">
        <f>VLOOKUP(B120,Facility_Information!$B$6:$O$136,14,FALSE)</f>
        <v>#N/A</v>
      </c>
      <c r="DL120">
        <f t="shared" si="4"/>
        <v>0</v>
      </c>
      <c r="DM120" s="234" t="str">
        <f t="shared" si="5"/>
        <v/>
      </c>
    </row>
    <row r="121" spans="1:117" x14ac:dyDescent="0.25">
      <c r="A121" s="148"/>
      <c r="B121" s="14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122"/>
      <c r="W121" s="123"/>
      <c r="X121" s="232"/>
      <c r="Y121" s="232"/>
      <c r="Z121" s="125"/>
      <c r="AA121" s="124"/>
      <c r="AB121" s="125"/>
      <c r="AC121" s="124"/>
      <c r="AD121" s="124"/>
      <c r="AE121" s="124"/>
      <c r="AF121" s="125"/>
      <c r="AG121" s="124"/>
      <c r="AH121" s="124"/>
      <c r="AI121" s="124"/>
      <c r="AJ121" s="125"/>
      <c r="AK121" s="126"/>
      <c r="AL121" s="85"/>
      <c r="AM121" s="85"/>
      <c r="AN121" s="85"/>
      <c r="AO121" s="85"/>
      <c r="AP121" s="251"/>
      <c r="AQ121" s="251"/>
      <c r="AR121" s="251"/>
      <c r="AS121" s="251"/>
      <c r="AT121" s="85"/>
      <c r="AU121" s="85"/>
      <c r="AV121" s="85"/>
      <c r="AW121" s="85"/>
      <c r="AX121" s="127"/>
      <c r="AY121" s="93"/>
      <c r="AZ121" s="93"/>
      <c r="BA121" s="93"/>
      <c r="BB121" s="93"/>
      <c r="BC121" s="150"/>
      <c r="BD121" s="160"/>
      <c r="BE121" s="151"/>
      <c r="BF121" s="150"/>
      <c r="BG121" s="151"/>
      <c r="BH121" s="93"/>
      <c r="BI121" s="93"/>
      <c r="BJ121" s="93"/>
      <c r="BK121" s="93"/>
      <c r="BL121" s="161"/>
      <c r="BM121" s="128"/>
      <c r="BN121" s="128"/>
      <c r="BO121" s="163"/>
      <c r="BP121" s="159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58"/>
      <c r="CD121" s="127"/>
      <c r="CE121" s="150"/>
      <c r="CF121" s="151"/>
      <c r="CG121" s="150"/>
      <c r="CH121" s="151"/>
      <c r="CI121" s="93"/>
      <c r="CJ121" s="93"/>
      <c r="CK121" s="93"/>
      <c r="CL121" s="150"/>
      <c r="CM121" s="159"/>
      <c r="CN121" s="113"/>
      <c r="CO121" s="113"/>
      <c r="CP121" s="126"/>
      <c r="CQ121" s="159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58"/>
      <c r="DG121" s="164" t="str">
        <f t="shared" si="6"/>
        <v/>
      </c>
      <c r="DH121" s="162"/>
      <c r="DI121" s="94" t="str">
        <f t="shared" si="7"/>
        <v/>
      </c>
      <c r="DJ121" s="181"/>
      <c r="DK121" s="37" t="e">
        <f>VLOOKUP(B121,Facility_Information!$B$6:$O$136,14,FALSE)</f>
        <v>#N/A</v>
      </c>
      <c r="DL121">
        <f t="shared" si="4"/>
        <v>0</v>
      </c>
      <c r="DM121" s="234" t="str">
        <f t="shared" si="5"/>
        <v/>
      </c>
    </row>
    <row r="122" spans="1:117" x14ac:dyDescent="0.25">
      <c r="A122" s="148"/>
      <c r="B122" s="14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122"/>
      <c r="W122" s="123"/>
      <c r="X122" s="232"/>
      <c r="Y122" s="232"/>
      <c r="Z122" s="125"/>
      <c r="AA122" s="124"/>
      <c r="AB122" s="125"/>
      <c r="AC122" s="124"/>
      <c r="AD122" s="124"/>
      <c r="AE122" s="124"/>
      <c r="AF122" s="125"/>
      <c r="AG122" s="124"/>
      <c r="AH122" s="124"/>
      <c r="AI122" s="124"/>
      <c r="AJ122" s="125"/>
      <c r="AK122" s="126"/>
      <c r="AL122" s="85"/>
      <c r="AM122" s="85"/>
      <c r="AN122" s="85"/>
      <c r="AO122" s="85"/>
      <c r="AP122" s="251"/>
      <c r="AQ122" s="251"/>
      <c r="AR122" s="251"/>
      <c r="AS122" s="251"/>
      <c r="AT122" s="85"/>
      <c r="AU122" s="85"/>
      <c r="AV122" s="85"/>
      <c r="AW122" s="85"/>
      <c r="AX122" s="127"/>
      <c r="AY122" s="93"/>
      <c r="AZ122" s="93"/>
      <c r="BA122" s="93"/>
      <c r="BB122" s="93"/>
      <c r="BC122" s="150"/>
      <c r="BD122" s="160"/>
      <c r="BE122" s="151"/>
      <c r="BF122" s="150"/>
      <c r="BG122" s="151"/>
      <c r="BH122" s="93"/>
      <c r="BI122" s="93"/>
      <c r="BJ122" s="93"/>
      <c r="BK122" s="93"/>
      <c r="BL122" s="161"/>
      <c r="BM122" s="128"/>
      <c r="BN122" s="128"/>
      <c r="BO122" s="163"/>
      <c r="BP122" s="159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58"/>
      <c r="CD122" s="127"/>
      <c r="CE122" s="150"/>
      <c r="CF122" s="151"/>
      <c r="CG122" s="150"/>
      <c r="CH122" s="151"/>
      <c r="CI122" s="93"/>
      <c r="CJ122" s="93"/>
      <c r="CK122" s="93"/>
      <c r="CL122" s="150"/>
      <c r="CM122" s="159"/>
      <c r="CN122" s="113"/>
      <c r="CO122" s="113"/>
      <c r="CP122" s="126"/>
      <c r="CQ122" s="159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58"/>
      <c r="DG122" s="164" t="str">
        <f t="shared" si="6"/>
        <v/>
      </c>
      <c r="DH122" s="162"/>
      <c r="DI122" s="94" t="str">
        <f t="shared" si="7"/>
        <v/>
      </c>
      <c r="DJ122" s="181"/>
      <c r="DK122" s="37" t="e">
        <f>VLOOKUP(B122,Facility_Information!$B$6:$O$136,14,FALSE)</f>
        <v>#N/A</v>
      </c>
      <c r="DL122">
        <f t="shared" si="4"/>
        <v>0</v>
      </c>
      <c r="DM122" s="234" t="str">
        <f t="shared" si="5"/>
        <v/>
      </c>
    </row>
    <row r="123" spans="1:117" x14ac:dyDescent="0.25">
      <c r="A123" s="148"/>
      <c r="B123" s="14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122"/>
      <c r="W123" s="123"/>
      <c r="X123" s="232"/>
      <c r="Y123" s="232"/>
      <c r="Z123" s="125"/>
      <c r="AA123" s="124"/>
      <c r="AB123" s="125"/>
      <c r="AC123" s="124"/>
      <c r="AD123" s="124"/>
      <c r="AE123" s="124"/>
      <c r="AF123" s="125"/>
      <c r="AG123" s="124"/>
      <c r="AH123" s="124"/>
      <c r="AI123" s="124"/>
      <c r="AJ123" s="125"/>
      <c r="AK123" s="126"/>
      <c r="AL123" s="85"/>
      <c r="AM123" s="85"/>
      <c r="AN123" s="85"/>
      <c r="AO123" s="85"/>
      <c r="AP123" s="251"/>
      <c r="AQ123" s="251"/>
      <c r="AR123" s="251"/>
      <c r="AS123" s="251"/>
      <c r="AT123" s="85"/>
      <c r="AU123" s="85"/>
      <c r="AV123" s="85"/>
      <c r="AW123" s="85"/>
      <c r="AX123" s="127"/>
      <c r="AY123" s="93"/>
      <c r="AZ123" s="93"/>
      <c r="BA123" s="93"/>
      <c r="BB123" s="93"/>
      <c r="BC123" s="150"/>
      <c r="BD123" s="160"/>
      <c r="BE123" s="151"/>
      <c r="BF123" s="150"/>
      <c r="BG123" s="151"/>
      <c r="BH123" s="93"/>
      <c r="BI123" s="93"/>
      <c r="BJ123" s="93"/>
      <c r="BK123" s="93"/>
      <c r="BL123" s="161"/>
      <c r="BM123" s="128"/>
      <c r="BN123" s="128"/>
      <c r="BO123" s="163"/>
      <c r="BP123" s="159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58"/>
      <c r="CD123" s="127"/>
      <c r="CE123" s="150"/>
      <c r="CF123" s="151"/>
      <c r="CG123" s="150"/>
      <c r="CH123" s="151"/>
      <c r="CI123" s="93"/>
      <c r="CJ123" s="93"/>
      <c r="CK123" s="93"/>
      <c r="CL123" s="150"/>
      <c r="CM123" s="159"/>
      <c r="CN123" s="113"/>
      <c r="CO123" s="113"/>
      <c r="CP123" s="126"/>
      <c r="CQ123" s="159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58"/>
      <c r="DG123" s="164" t="str">
        <f t="shared" si="6"/>
        <v/>
      </c>
      <c r="DH123" s="162"/>
      <c r="DI123" s="94" t="str">
        <f t="shared" si="7"/>
        <v/>
      </c>
      <c r="DJ123" s="181"/>
      <c r="DK123" s="37" t="e">
        <f>VLOOKUP(B123,Facility_Information!$B$6:$O$136,14,FALSE)</f>
        <v>#N/A</v>
      </c>
      <c r="DL123">
        <f t="shared" si="4"/>
        <v>0</v>
      </c>
      <c r="DM123" s="234" t="str">
        <f t="shared" si="5"/>
        <v/>
      </c>
    </row>
    <row r="124" spans="1:117" x14ac:dyDescent="0.25">
      <c r="A124" s="148"/>
      <c r="B124" s="14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122"/>
      <c r="W124" s="123"/>
      <c r="X124" s="232"/>
      <c r="Y124" s="232"/>
      <c r="Z124" s="125"/>
      <c r="AA124" s="124"/>
      <c r="AB124" s="125"/>
      <c r="AC124" s="124"/>
      <c r="AD124" s="124"/>
      <c r="AE124" s="124"/>
      <c r="AF124" s="125"/>
      <c r="AG124" s="124"/>
      <c r="AH124" s="124"/>
      <c r="AI124" s="124"/>
      <c r="AJ124" s="125"/>
      <c r="AK124" s="126"/>
      <c r="AL124" s="85"/>
      <c r="AM124" s="85"/>
      <c r="AN124" s="85"/>
      <c r="AO124" s="85"/>
      <c r="AP124" s="251"/>
      <c r="AQ124" s="251"/>
      <c r="AR124" s="251"/>
      <c r="AS124" s="251"/>
      <c r="AT124" s="85"/>
      <c r="AU124" s="85"/>
      <c r="AV124" s="85"/>
      <c r="AW124" s="85"/>
      <c r="AX124" s="127"/>
      <c r="AY124" s="93"/>
      <c r="AZ124" s="93"/>
      <c r="BA124" s="93"/>
      <c r="BB124" s="93"/>
      <c r="BC124" s="150"/>
      <c r="BD124" s="160"/>
      <c r="BE124" s="151"/>
      <c r="BF124" s="150"/>
      <c r="BG124" s="151"/>
      <c r="BH124" s="93"/>
      <c r="BI124" s="93"/>
      <c r="BJ124" s="93"/>
      <c r="BK124" s="93"/>
      <c r="BL124" s="161"/>
      <c r="BM124" s="128"/>
      <c r="BN124" s="128"/>
      <c r="BO124" s="163"/>
      <c r="BP124" s="159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58"/>
      <c r="CD124" s="127"/>
      <c r="CE124" s="150"/>
      <c r="CF124" s="151"/>
      <c r="CG124" s="150"/>
      <c r="CH124" s="151"/>
      <c r="CI124" s="93"/>
      <c r="CJ124" s="93"/>
      <c r="CK124" s="93"/>
      <c r="CL124" s="150"/>
      <c r="CM124" s="159"/>
      <c r="CN124" s="113"/>
      <c r="CO124" s="113"/>
      <c r="CP124" s="126"/>
      <c r="CQ124" s="159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58"/>
      <c r="DG124" s="164" t="str">
        <f t="shared" si="6"/>
        <v/>
      </c>
      <c r="DH124" s="162"/>
      <c r="DI124" s="94" t="str">
        <f t="shared" si="7"/>
        <v/>
      </c>
      <c r="DJ124" s="181"/>
      <c r="DK124" s="37" t="e">
        <f>VLOOKUP(B124,Facility_Information!$B$6:$O$136,14,FALSE)</f>
        <v>#N/A</v>
      </c>
      <c r="DL124">
        <f t="shared" si="4"/>
        <v>0</v>
      </c>
      <c r="DM124" s="234" t="str">
        <f t="shared" si="5"/>
        <v/>
      </c>
    </row>
    <row r="125" spans="1:117" x14ac:dyDescent="0.25">
      <c r="A125" s="148"/>
      <c r="B125" s="14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122"/>
      <c r="W125" s="123"/>
      <c r="X125" s="232"/>
      <c r="Y125" s="232"/>
      <c r="Z125" s="125"/>
      <c r="AA125" s="124"/>
      <c r="AB125" s="125"/>
      <c r="AC125" s="124"/>
      <c r="AD125" s="124"/>
      <c r="AE125" s="124"/>
      <c r="AF125" s="125"/>
      <c r="AG125" s="124"/>
      <c r="AH125" s="124"/>
      <c r="AI125" s="124"/>
      <c r="AJ125" s="125"/>
      <c r="AK125" s="126"/>
      <c r="AL125" s="85"/>
      <c r="AM125" s="85"/>
      <c r="AN125" s="85"/>
      <c r="AO125" s="85"/>
      <c r="AP125" s="251"/>
      <c r="AQ125" s="251"/>
      <c r="AR125" s="251"/>
      <c r="AS125" s="251"/>
      <c r="AT125" s="85"/>
      <c r="AU125" s="85"/>
      <c r="AV125" s="85"/>
      <c r="AW125" s="85"/>
      <c r="AX125" s="127"/>
      <c r="AY125" s="93"/>
      <c r="AZ125" s="93"/>
      <c r="BA125" s="93"/>
      <c r="BB125" s="93"/>
      <c r="BC125" s="150"/>
      <c r="BD125" s="160"/>
      <c r="BE125" s="151"/>
      <c r="BF125" s="150"/>
      <c r="BG125" s="151"/>
      <c r="BH125" s="93"/>
      <c r="BI125" s="93"/>
      <c r="BJ125" s="93"/>
      <c r="BK125" s="93"/>
      <c r="BL125" s="161"/>
      <c r="BM125" s="128"/>
      <c r="BN125" s="128"/>
      <c r="BO125" s="163"/>
      <c r="BP125" s="159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58"/>
      <c r="CD125" s="127"/>
      <c r="CE125" s="150"/>
      <c r="CF125" s="151"/>
      <c r="CG125" s="150"/>
      <c r="CH125" s="151"/>
      <c r="CI125" s="93"/>
      <c r="CJ125" s="93"/>
      <c r="CK125" s="93"/>
      <c r="CL125" s="150"/>
      <c r="CM125" s="159"/>
      <c r="CN125" s="113"/>
      <c r="CO125" s="113"/>
      <c r="CP125" s="126"/>
      <c r="CQ125" s="159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58"/>
      <c r="DG125" s="164" t="str">
        <f t="shared" si="6"/>
        <v/>
      </c>
      <c r="DH125" s="162"/>
      <c r="DI125" s="94" t="str">
        <f t="shared" si="7"/>
        <v/>
      </c>
      <c r="DJ125" s="181"/>
      <c r="DK125" s="37" t="e">
        <f>VLOOKUP(B125,Facility_Information!$B$6:$O$136,14,FALSE)</f>
        <v>#N/A</v>
      </c>
      <c r="DL125">
        <f t="shared" si="4"/>
        <v>0</v>
      </c>
      <c r="DM125" s="234" t="str">
        <f t="shared" si="5"/>
        <v/>
      </c>
    </row>
    <row r="126" spans="1:117" x14ac:dyDescent="0.25">
      <c r="A126" s="148"/>
      <c r="B126" s="14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122"/>
      <c r="W126" s="123"/>
      <c r="X126" s="232"/>
      <c r="Y126" s="232"/>
      <c r="Z126" s="125"/>
      <c r="AA126" s="124"/>
      <c r="AB126" s="125"/>
      <c r="AC126" s="124"/>
      <c r="AD126" s="124"/>
      <c r="AE126" s="124"/>
      <c r="AF126" s="125"/>
      <c r="AG126" s="124"/>
      <c r="AH126" s="124"/>
      <c r="AI126" s="124"/>
      <c r="AJ126" s="125"/>
      <c r="AK126" s="126"/>
      <c r="AL126" s="85"/>
      <c r="AM126" s="85"/>
      <c r="AN126" s="85"/>
      <c r="AO126" s="85"/>
      <c r="AP126" s="251"/>
      <c r="AQ126" s="251"/>
      <c r="AR126" s="251"/>
      <c r="AS126" s="251"/>
      <c r="AT126" s="85"/>
      <c r="AU126" s="85"/>
      <c r="AV126" s="85"/>
      <c r="AW126" s="85"/>
      <c r="AX126" s="127"/>
      <c r="AY126" s="93"/>
      <c r="AZ126" s="93"/>
      <c r="BA126" s="93"/>
      <c r="BB126" s="93"/>
      <c r="BC126" s="150"/>
      <c r="BD126" s="160"/>
      <c r="BE126" s="151"/>
      <c r="BF126" s="150"/>
      <c r="BG126" s="151"/>
      <c r="BH126" s="93"/>
      <c r="BI126" s="93"/>
      <c r="BJ126" s="93"/>
      <c r="BK126" s="93"/>
      <c r="BL126" s="161"/>
      <c r="BM126" s="128"/>
      <c r="BN126" s="128"/>
      <c r="BO126" s="163"/>
      <c r="BP126" s="159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58"/>
      <c r="CD126" s="127"/>
      <c r="CE126" s="150"/>
      <c r="CF126" s="151"/>
      <c r="CG126" s="150"/>
      <c r="CH126" s="151"/>
      <c r="CI126" s="93"/>
      <c r="CJ126" s="93"/>
      <c r="CK126" s="93"/>
      <c r="CL126" s="150"/>
      <c r="CM126" s="159"/>
      <c r="CN126" s="113"/>
      <c r="CO126" s="113"/>
      <c r="CP126" s="126"/>
      <c r="CQ126" s="159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58"/>
      <c r="DG126" s="164" t="str">
        <f t="shared" si="6"/>
        <v/>
      </c>
      <c r="DH126" s="162"/>
      <c r="DI126" s="94" t="str">
        <f t="shared" si="7"/>
        <v/>
      </c>
      <c r="DJ126" s="181"/>
      <c r="DK126" s="37" t="e">
        <f>VLOOKUP(B126,Facility_Information!$B$6:$O$136,14,FALSE)</f>
        <v>#N/A</v>
      </c>
      <c r="DL126">
        <f t="shared" si="4"/>
        <v>0</v>
      </c>
      <c r="DM126" s="234" t="str">
        <f t="shared" si="5"/>
        <v/>
      </c>
    </row>
    <row r="127" spans="1:117" x14ac:dyDescent="0.25">
      <c r="A127" s="148"/>
      <c r="B127" s="14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122"/>
      <c r="W127" s="123"/>
      <c r="X127" s="232"/>
      <c r="Y127" s="232"/>
      <c r="Z127" s="125"/>
      <c r="AA127" s="124"/>
      <c r="AB127" s="125"/>
      <c r="AC127" s="124"/>
      <c r="AD127" s="124"/>
      <c r="AE127" s="124"/>
      <c r="AF127" s="125"/>
      <c r="AG127" s="124"/>
      <c r="AH127" s="124"/>
      <c r="AI127" s="124"/>
      <c r="AJ127" s="125"/>
      <c r="AK127" s="126"/>
      <c r="AL127" s="85"/>
      <c r="AM127" s="85"/>
      <c r="AN127" s="85"/>
      <c r="AO127" s="85"/>
      <c r="AP127" s="251"/>
      <c r="AQ127" s="251"/>
      <c r="AR127" s="251"/>
      <c r="AS127" s="251"/>
      <c r="AT127" s="85"/>
      <c r="AU127" s="85"/>
      <c r="AV127" s="85"/>
      <c r="AW127" s="85"/>
      <c r="AX127" s="127"/>
      <c r="AY127" s="93"/>
      <c r="AZ127" s="93"/>
      <c r="BA127" s="93"/>
      <c r="BB127" s="93"/>
      <c r="BC127" s="150"/>
      <c r="BD127" s="160"/>
      <c r="BE127" s="151"/>
      <c r="BF127" s="150"/>
      <c r="BG127" s="151"/>
      <c r="BH127" s="93"/>
      <c r="BI127" s="93"/>
      <c r="BJ127" s="93"/>
      <c r="BK127" s="93"/>
      <c r="BL127" s="161"/>
      <c r="BM127" s="128"/>
      <c r="BN127" s="128"/>
      <c r="BO127" s="163"/>
      <c r="BP127" s="159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58"/>
      <c r="CD127" s="127"/>
      <c r="CE127" s="150"/>
      <c r="CF127" s="151"/>
      <c r="CG127" s="150"/>
      <c r="CH127" s="151"/>
      <c r="CI127" s="93"/>
      <c r="CJ127" s="93"/>
      <c r="CK127" s="93"/>
      <c r="CL127" s="150"/>
      <c r="CM127" s="159"/>
      <c r="CN127" s="113"/>
      <c r="CO127" s="113"/>
      <c r="CP127" s="126"/>
      <c r="CQ127" s="159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58"/>
      <c r="DG127" s="164" t="str">
        <f t="shared" si="6"/>
        <v/>
      </c>
      <c r="DH127" s="162"/>
      <c r="DI127" s="94" t="str">
        <f t="shared" si="7"/>
        <v/>
      </c>
      <c r="DJ127" s="181"/>
      <c r="DK127" s="37" t="e">
        <f>VLOOKUP(B127,Facility_Information!$B$6:$O$136,14,FALSE)</f>
        <v>#N/A</v>
      </c>
      <c r="DL127">
        <f t="shared" si="4"/>
        <v>0</v>
      </c>
      <c r="DM127" s="234" t="str">
        <f t="shared" si="5"/>
        <v/>
      </c>
    </row>
    <row r="128" spans="1:117" x14ac:dyDescent="0.25">
      <c r="A128" s="148"/>
      <c r="B128" s="14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122"/>
      <c r="W128" s="123"/>
      <c r="X128" s="232"/>
      <c r="Y128" s="232"/>
      <c r="Z128" s="125"/>
      <c r="AA128" s="124"/>
      <c r="AB128" s="125"/>
      <c r="AC128" s="124"/>
      <c r="AD128" s="124"/>
      <c r="AE128" s="124"/>
      <c r="AF128" s="125"/>
      <c r="AG128" s="124"/>
      <c r="AH128" s="124"/>
      <c r="AI128" s="124"/>
      <c r="AJ128" s="125"/>
      <c r="AK128" s="126"/>
      <c r="AL128" s="85"/>
      <c r="AM128" s="85"/>
      <c r="AN128" s="85"/>
      <c r="AO128" s="85"/>
      <c r="AP128" s="251"/>
      <c r="AQ128" s="251"/>
      <c r="AR128" s="251"/>
      <c r="AS128" s="251"/>
      <c r="AT128" s="85"/>
      <c r="AU128" s="85"/>
      <c r="AV128" s="85"/>
      <c r="AW128" s="85"/>
      <c r="AX128" s="127"/>
      <c r="AY128" s="93"/>
      <c r="AZ128" s="93"/>
      <c r="BA128" s="93"/>
      <c r="BB128" s="93"/>
      <c r="BC128" s="150"/>
      <c r="BD128" s="160"/>
      <c r="BE128" s="151"/>
      <c r="BF128" s="150"/>
      <c r="BG128" s="151"/>
      <c r="BH128" s="93"/>
      <c r="BI128" s="93"/>
      <c r="BJ128" s="93"/>
      <c r="BK128" s="93"/>
      <c r="BL128" s="161"/>
      <c r="BM128" s="128"/>
      <c r="BN128" s="128"/>
      <c r="BO128" s="163"/>
      <c r="BP128" s="159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58"/>
      <c r="CD128" s="127"/>
      <c r="CE128" s="150"/>
      <c r="CF128" s="151"/>
      <c r="CG128" s="150"/>
      <c r="CH128" s="151"/>
      <c r="CI128" s="93"/>
      <c r="CJ128" s="93"/>
      <c r="CK128" s="93"/>
      <c r="CL128" s="150"/>
      <c r="CM128" s="159"/>
      <c r="CN128" s="113"/>
      <c r="CO128" s="113"/>
      <c r="CP128" s="126"/>
      <c r="CQ128" s="159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58"/>
      <c r="DG128" s="164" t="str">
        <f t="shared" si="6"/>
        <v/>
      </c>
      <c r="DH128" s="162"/>
      <c r="DI128" s="94" t="str">
        <f t="shared" si="7"/>
        <v/>
      </c>
      <c r="DJ128" s="181"/>
      <c r="DK128" s="37" t="e">
        <f>VLOOKUP(B128,Facility_Information!$B$6:$O$136,14,FALSE)</f>
        <v>#N/A</v>
      </c>
      <c r="DL128">
        <f t="shared" si="4"/>
        <v>0</v>
      </c>
      <c r="DM128" s="234" t="str">
        <f t="shared" si="5"/>
        <v/>
      </c>
    </row>
    <row r="129" spans="1:117" x14ac:dyDescent="0.25">
      <c r="A129" s="148"/>
      <c r="B129" s="14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122"/>
      <c r="W129" s="123"/>
      <c r="X129" s="232"/>
      <c r="Y129" s="232"/>
      <c r="Z129" s="125"/>
      <c r="AA129" s="124"/>
      <c r="AB129" s="125"/>
      <c r="AC129" s="124"/>
      <c r="AD129" s="124"/>
      <c r="AE129" s="124"/>
      <c r="AF129" s="125"/>
      <c r="AG129" s="124"/>
      <c r="AH129" s="124"/>
      <c r="AI129" s="124"/>
      <c r="AJ129" s="125"/>
      <c r="AK129" s="126"/>
      <c r="AL129" s="85"/>
      <c r="AM129" s="85"/>
      <c r="AN129" s="85"/>
      <c r="AO129" s="85"/>
      <c r="AP129" s="251"/>
      <c r="AQ129" s="251"/>
      <c r="AR129" s="251"/>
      <c r="AS129" s="251"/>
      <c r="AT129" s="85"/>
      <c r="AU129" s="85"/>
      <c r="AV129" s="85"/>
      <c r="AW129" s="85"/>
      <c r="AX129" s="127"/>
      <c r="AY129" s="93"/>
      <c r="AZ129" s="93"/>
      <c r="BA129" s="93"/>
      <c r="BB129" s="93"/>
      <c r="BC129" s="150"/>
      <c r="BD129" s="160"/>
      <c r="BE129" s="151"/>
      <c r="BF129" s="150"/>
      <c r="BG129" s="151"/>
      <c r="BH129" s="93"/>
      <c r="BI129" s="93"/>
      <c r="BJ129" s="93"/>
      <c r="BK129" s="93"/>
      <c r="BL129" s="161"/>
      <c r="BM129" s="128"/>
      <c r="BN129" s="128"/>
      <c r="BO129" s="163"/>
      <c r="BP129" s="159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58"/>
      <c r="CD129" s="127"/>
      <c r="CE129" s="150"/>
      <c r="CF129" s="151"/>
      <c r="CG129" s="150"/>
      <c r="CH129" s="151"/>
      <c r="CI129" s="93"/>
      <c r="CJ129" s="93"/>
      <c r="CK129" s="93"/>
      <c r="CL129" s="150"/>
      <c r="CM129" s="159"/>
      <c r="CN129" s="113"/>
      <c r="CO129" s="113"/>
      <c r="CP129" s="126"/>
      <c r="CQ129" s="159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58"/>
      <c r="DG129" s="164" t="str">
        <f t="shared" si="6"/>
        <v/>
      </c>
      <c r="DH129" s="162"/>
      <c r="DI129" s="94" t="str">
        <f t="shared" si="7"/>
        <v/>
      </c>
      <c r="DJ129" s="181"/>
      <c r="DK129" s="37" t="e">
        <f>VLOOKUP(B129,Facility_Information!$B$6:$O$136,14,FALSE)</f>
        <v>#N/A</v>
      </c>
      <c r="DL129">
        <f t="shared" si="4"/>
        <v>0</v>
      </c>
      <c r="DM129" s="234" t="str">
        <f t="shared" si="5"/>
        <v/>
      </c>
    </row>
    <row r="130" spans="1:117" x14ac:dyDescent="0.25">
      <c r="A130" s="148"/>
      <c r="B130" s="14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122"/>
      <c r="W130" s="123"/>
      <c r="X130" s="232"/>
      <c r="Y130" s="232"/>
      <c r="Z130" s="125"/>
      <c r="AA130" s="124"/>
      <c r="AB130" s="125"/>
      <c r="AC130" s="124"/>
      <c r="AD130" s="124"/>
      <c r="AE130" s="124"/>
      <c r="AF130" s="125"/>
      <c r="AG130" s="124"/>
      <c r="AH130" s="124"/>
      <c r="AI130" s="124"/>
      <c r="AJ130" s="125"/>
      <c r="AK130" s="126"/>
      <c r="AL130" s="85"/>
      <c r="AM130" s="85"/>
      <c r="AN130" s="85"/>
      <c r="AO130" s="85"/>
      <c r="AP130" s="251"/>
      <c r="AQ130" s="251"/>
      <c r="AR130" s="251"/>
      <c r="AS130" s="251"/>
      <c r="AT130" s="85"/>
      <c r="AU130" s="85"/>
      <c r="AV130" s="85"/>
      <c r="AW130" s="85"/>
      <c r="AX130" s="127"/>
      <c r="AY130" s="93"/>
      <c r="AZ130" s="93"/>
      <c r="BA130" s="93"/>
      <c r="BB130" s="93"/>
      <c r="BC130" s="150"/>
      <c r="BD130" s="160"/>
      <c r="BE130" s="151"/>
      <c r="BF130" s="150"/>
      <c r="BG130" s="151"/>
      <c r="BH130" s="93"/>
      <c r="BI130" s="93"/>
      <c r="BJ130" s="93"/>
      <c r="BK130" s="93"/>
      <c r="BL130" s="161"/>
      <c r="BM130" s="128"/>
      <c r="BN130" s="128"/>
      <c r="BO130" s="163"/>
      <c r="BP130" s="159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58"/>
      <c r="CD130" s="127"/>
      <c r="CE130" s="150"/>
      <c r="CF130" s="151"/>
      <c r="CG130" s="150"/>
      <c r="CH130" s="151"/>
      <c r="CI130" s="93"/>
      <c r="CJ130" s="93"/>
      <c r="CK130" s="93"/>
      <c r="CL130" s="150"/>
      <c r="CM130" s="159"/>
      <c r="CN130" s="113"/>
      <c r="CO130" s="113"/>
      <c r="CP130" s="126"/>
      <c r="CQ130" s="159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58"/>
      <c r="DG130" s="164" t="str">
        <f t="shared" si="6"/>
        <v/>
      </c>
      <c r="DH130" s="162"/>
      <c r="DI130" s="94" t="str">
        <f t="shared" si="7"/>
        <v/>
      </c>
      <c r="DJ130" s="181"/>
      <c r="DK130" s="37" t="e">
        <f>VLOOKUP(B130,Facility_Information!$B$6:$O$136,14,FALSE)</f>
        <v>#N/A</v>
      </c>
      <c r="DL130">
        <f t="shared" si="4"/>
        <v>0</v>
      </c>
      <c r="DM130" s="234" t="str">
        <f t="shared" si="5"/>
        <v/>
      </c>
    </row>
    <row r="131" spans="1:117" x14ac:dyDescent="0.25">
      <c r="A131" s="148"/>
      <c r="B131" s="14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122"/>
      <c r="W131" s="123"/>
      <c r="X131" s="232"/>
      <c r="Y131" s="232"/>
      <c r="Z131" s="125"/>
      <c r="AA131" s="124"/>
      <c r="AB131" s="125"/>
      <c r="AC131" s="124"/>
      <c r="AD131" s="124"/>
      <c r="AE131" s="124"/>
      <c r="AF131" s="125"/>
      <c r="AG131" s="124"/>
      <c r="AH131" s="124"/>
      <c r="AI131" s="124"/>
      <c r="AJ131" s="125"/>
      <c r="AK131" s="126"/>
      <c r="AL131" s="85"/>
      <c r="AM131" s="85"/>
      <c r="AN131" s="85"/>
      <c r="AO131" s="85"/>
      <c r="AP131" s="251"/>
      <c r="AQ131" s="251"/>
      <c r="AR131" s="251"/>
      <c r="AS131" s="251"/>
      <c r="AT131" s="85"/>
      <c r="AU131" s="85"/>
      <c r="AV131" s="85"/>
      <c r="AW131" s="85"/>
      <c r="AX131" s="127"/>
      <c r="AY131" s="93"/>
      <c r="AZ131" s="93"/>
      <c r="BA131" s="93"/>
      <c r="BB131" s="93"/>
      <c r="BC131" s="150"/>
      <c r="BD131" s="160"/>
      <c r="BE131" s="151"/>
      <c r="BF131" s="150"/>
      <c r="BG131" s="151"/>
      <c r="BH131" s="93"/>
      <c r="BI131" s="93"/>
      <c r="BJ131" s="93"/>
      <c r="BK131" s="93"/>
      <c r="BL131" s="161"/>
      <c r="BM131" s="128"/>
      <c r="BN131" s="128"/>
      <c r="BO131" s="163"/>
      <c r="BP131" s="159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58"/>
      <c r="CD131" s="127"/>
      <c r="CE131" s="150"/>
      <c r="CF131" s="151"/>
      <c r="CG131" s="150"/>
      <c r="CH131" s="151"/>
      <c r="CI131" s="93"/>
      <c r="CJ131" s="93"/>
      <c r="CK131" s="93"/>
      <c r="CL131" s="150"/>
      <c r="CM131" s="159"/>
      <c r="CN131" s="113"/>
      <c r="CO131" s="113"/>
      <c r="CP131" s="126"/>
      <c r="CQ131" s="159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58"/>
      <c r="DG131" s="164" t="str">
        <f t="shared" si="6"/>
        <v/>
      </c>
      <c r="DH131" s="162"/>
      <c r="DI131" s="94" t="str">
        <f t="shared" si="7"/>
        <v/>
      </c>
      <c r="DJ131" s="181"/>
      <c r="DK131" s="37" t="e">
        <f>VLOOKUP(B131,Facility_Information!$B$6:$O$136,14,FALSE)</f>
        <v>#N/A</v>
      </c>
      <c r="DL131">
        <f t="shared" si="4"/>
        <v>0</v>
      </c>
      <c r="DM131" s="234" t="str">
        <f t="shared" si="5"/>
        <v/>
      </c>
    </row>
    <row r="132" spans="1:117" x14ac:dyDescent="0.25">
      <c r="A132" s="148"/>
      <c r="B132" s="14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122"/>
      <c r="W132" s="123"/>
      <c r="X132" s="232"/>
      <c r="Y132" s="232"/>
      <c r="Z132" s="125"/>
      <c r="AA132" s="124"/>
      <c r="AB132" s="125"/>
      <c r="AC132" s="124"/>
      <c r="AD132" s="124"/>
      <c r="AE132" s="124"/>
      <c r="AF132" s="125"/>
      <c r="AG132" s="124"/>
      <c r="AH132" s="124"/>
      <c r="AI132" s="124"/>
      <c r="AJ132" s="125"/>
      <c r="AK132" s="126"/>
      <c r="AL132" s="85"/>
      <c r="AM132" s="85"/>
      <c r="AN132" s="85"/>
      <c r="AO132" s="85"/>
      <c r="AP132" s="251"/>
      <c r="AQ132" s="251"/>
      <c r="AR132" s="251"/>
      <c r="AS132" s="251"/>
      <c r="AT132" s="85"/>
      <c r="AU132" s="85"/>
      <c r="AV132" s="85"/>
      <c r="AW132" s="85"/>
      <c r="AX132" s="127"/>
      <c r="AY132" s="93"/>
      <c r="AZ132" s="93"/>
      <c r="BA132" s="93"/>
      <c r="BB132" s="93"/>
      <c r="BC132" s="150"/>
      <c r="BD132" s="160"/>
      <c r="BE132" s="151"/>
      <c r="BF132" s="150"/>
      <c r="BG132" s="151"/>
      <c r="BH132" s="93"/>
      <c r="BI132" s="93"/>
      <c r="BJ132" s="93"/>
      <c r="BK132" s="93"/>
      <c r="BL132" s="161"/>
      <c r="BM132" s="128"/>
      <c r="BN132" s="128"/>
      <c r="BO132" s="163"/>
      <c r="BP132" s="159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58"/>
      <c r="CD132" s="127"/>
      <c r="CE132" s="150"/>
      <c r="CF132" s="151"/>
      <c r="CG132" s="150"/>
      <c r="CH132" s="151"/>
      <c r="CI132" s="93"/>
      <c r="CJ132" s="93"/>
      <c r="CK132" s="93"/>
      <c r="CL132" s="150"/>
      <c r="CM132" s="159"/>
      <c r="CN132" s="113"/>
      <c r="CO132" s="113"/>
      <c r="CP132" s="126"/>
      <c r="CQ132" s="159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58"/>
      <c r="DG132" s="164" t="str">
        <f t="shared" si="6"/>
        <v/>
      </c>
      <c r="DH132" s="162"/>
      <c r="DI132" s="94" t="str">
        <f t="shared" si="7"/>
        <v/>
      </c>
      <c r="DJ132" s="181"/>
      <c r="DK132" s="37" t="e">
        <f>VLOOKUP(B132,Facility_Information!$B$6:$O$136,14,FALSE)</f>
        <v>#N/A</v>
      </c>
      <c r="DL132">
        <f t="shared" si="4"/>
        <v>0</v>
      </c>
      <c r="DM132" s="234" t="str">
        <f t="shared" si="5"/>
        <v/>
      </c>
    </row>
    <row r="133" spans="1:117" x14ac:dyDescent="0.25">
      <c r="A133" s="148"/>
      <c r="B133" s="14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122"/>
      <c r="W133" s="123"/>
      <c r="X133" s="232"/>
      <c r="Y133" s="232"/>
      <c r="Z133" s="125"/>
      <c r="AA133" s="124"/>
      <c r="AB133" s="125"/>
      <c r="AC133" s="124"/>
      <c r="AD133" s="124"/>
      <c r="AE133" s="124"/>
      <c r="AF133" s="125"/>
      <c r="AG133" s="124"/>
      <c r="AH133" s="124"/>
      <c r="AI133" s="124"/>
      <c r="AJ133" s="125"/>
      <c r="AK133" s="126"/>
      <c r="AL133" s="85"/>
      <c r="AM133" s="85"/>
      <c r="AN133" s="85"/>
      <c r="AO133" s="85"/>
      <c r="AP133" s="251"/>
      <c r="AQ133" s="251"/>
      <c r="AR133" s="251"/>
      <c r="AS133" s="251"/>
      <c r="AT133" s="85"/>
      <c r="AU133" s="85"/>
      <c r="AV133" s="85"/>
      <c r="AW133" s="85"/>
      <c r="AX133" s="127"/>
      <c r="AY133" s="93"/>
      <c r="AZ133" s="93"/>
      <c r="BA133" s="93"/>
      <c r="BB133" s="93"/>
      <c r="BC133" s="150"/>
      <c r="BD133" s="160"/>
      <c r="BE133" s="151"/>
      <c r="BF133" s="150"/>
      <c r="BG133" s="151"/>
      <c r="BH133" s="93"/>
      <c r="BI133" s="93"/>
      <c r="BJ133" s="93"/>
      <c r="BK133" s="93"/>
      <c r="BL133" s="161"/>
      <c r="BM133" s="128"/>
      <c r="BN133" s="128"/>
      <c r="BO133" s="163"/>
      <c r="BP133" s="159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58"/>
      <c r="CD133" s="127"/>
      <c r="CE133" s="150"/>
      <c r="CF133" s="151"/>
      <c r="CG133" s="150"/>
      <c r="CH133" s="151"/>
      <c r="CI133" s="93"/>
      <c r="CJ133" s="93"/>
      <c r="CK133" s="93"/>
      <c r="CL133" s="150"/>
      <c r="CM133" s="159"/>
      <c r="CN133" s="113"/>
      <c r="CO133" s="113"/>
      <c r="CP133" s="126"/>
      <c r="CQ133" s="159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58"/>
      <c r="DG133" s="164" t="str">
        <f t="shared" si="6"/>
        <v/>
      </c>
      <c r="DH133" s="162"/>
      <c r="DI133" s="94" t="str">
        <f t="shared" si="7"/>
        <v/>
      </c>
      <c r="DJ133" s="181"/>
      <c r="DK133" s="37" t="e">
        <f>VLOOKUP(B133,Facility_Information!$B$6:$O$136,14,FALSE)</f>
        <v>#N/A</v>
      </c>
      <c r="DL133">
        <f t="shared" si="4"/>
        <v>0</v>
      </c>
      <c r="DM133" s="234" t="str">
        <f t="shared" si="5"/>
        <v/>
      </c>
    </row>
    <row r="134" spans="1:117" x14ac:dyDescent="0.25">
      <c r="A134" s="148"/>
      <c r="B134" s="14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122"/>
      <c r="W134" s="123"/>
      <c r="X134" s="232"/>
      <c r="Y134" s="232"/>
      <c r="Z134" s="125"/>
      <c r="AA134" s="124"/>
      <c r="AB134" s="125"/>
      <c r="AC134" s="124"/>
      <c r="AD134" s="124"/>
      <c r="AE134" s="124"/>
      <c r="AF134" s="125"/>
      <c r="AG134" s="124"/>
      <c r="AH134" s="124"/>
      <c r="AI134" s="124"/>
      <c r="AJ134" s="125"/>
      <c r="AK134" s="126"/>
      <c r="AL134" s="85"/>
      <c r="AM134" s="85"/>
      <c r="AN134" s="85"/>
      <c r="AO134" s="85"/>
      <c r="AP134" s="251"/>
      <c r="AQ134" s="251"/>
      <c r="AR134" s="251"/>
      <c r="AS134" s="251"/>
      <c r="AT134" s="85"/>
      <c r="AU134" s="85"/>
      <c r="AV134" s="85"/>
      <c r="AW134" s="85"/>
      <c r="AX134" s="127"/>
      <c r="AY134" s="93"/>
      <c r="AZ134" s="93"/>
      <c r="BA134" s="93"/>
      <c r="BB134" s="93"/>
      <c r="BC134" s="150"/>
      <c r="BD134" s="160"/>
      <c r="BE134" s="151"/>
      <c r="BF134" s="150"/>
      <c r="BG134" s="151"/>
      <c r="BH134" s="93"/>
      <c r="BI134" s="93"/>
      <c r="BJ134" s="93"/>
      <c r="BK134" s="93"/>
      <c r="BL134" s="161"/>
      <c r="BM134" s="128"/>
      <c r="BN134" s="128"/>
      <c r="BO134" s="163"/>
      <c r="BP134" s="159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58"/>
      <c r="CD134" s="127"/>
      <c r="CE134" s="150"/>
      <c r="CF134" s="151"/>
      <c r="CG134" s="150"/>
      <c r="CH134" s="151"/>
      <c r="CI134" s="93"/>
      <c r="CJ134" s="93"/>
      <c r="CK134" s="93"/>
      <c r="CL134" s="150"/>
      <c r="CM134" s="159"/>
      <c r="CN134" s="113"/>
      <c r="CO134" s="113"/>
      <c r="CP134" s="126"/>
      <c r="CQ134" s="159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58"/>
      <c r="DG134" s="164" t="str">
        <f t="shared" si="6"/>
        <v/>
      </c>
      <c r="DH134" s="162"/>
      <c r="DI134" s="94" t="str">
        <f t="shared" si="7"/>
        <v/>
      </c>
      <c r="DJ134" s="181"/>
      <c r="DK134" s="37" t="e">
        <f>VLOOKUP(B134,Facility_Information!$B$6:$O$136,14,FALSE)</f>
        <v>#N/A</v>
      </c>
      <c r="DL134">
        <f t="shared" ref="DL134:DL197" si="8">SUM(COUNTA(AL134,AP134,AT134))</f>
        <v>0</v>
      </c>
      <c r="DM134" s="234" t="str">
        <f t="shared" ref="DM134:DM197" si="9">IF(DL134&gt;3,"Check # of Causal Factors selected", "")</f>
        <v/>
      </c>
    </row>
    <row r="135" spans="1:117" x14ac:dyDescent="0.25">
      <c r="A135" s="148"/>
      <c r="B135" s="14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122"/>
      <c r="W135" s="123"/>
      <c r="X135" s="232"/>
      <c r="Y135" s="232"/>
      <c r="Z135" s="125"/>
      <c r="AA135" s="124"/>
      <c r="AB135" s="125"/>
      <c r="AC135" s="124"/>
      <c r="AD135" s="124"/>
      <c r="AE135" s="124"/>
      <c r="AF135" s="125"/>
      <c r="AG135" s="124"/>
      <c r="AH135" s="124"/>
      <c r="AI135" s="124"/>
      <c r="AJ135" s="125"/>
      <c r="AK135" s="126"/>
      <c r="AL135" s="85"/>
      <c r="AM135" s="85"/>
      <c r="AN135" s="85"/>
      <c r="AO135" s="85"/>
      <c r="AP135" s="251"/>
      <c r="AQ135" s="251"/>
      <c r="AR135" s="251"/>
      <c r="AS135" s="251"/>
      <c r="AT135" s="85"/>
      <c r="AU135" s="85"/>
      <c r="AV135" s="85"/>
      <c r="AW135" s="85"/>
      <c r="AX135" s="127"/>
      <c r="AY135" s="93"/>
      <c r="AZ135" s="93"/>
      <c r="BA135" s="93"/>
      <c r="BB135" s="93"/>
      <c r="BC135" s="150"/>
      <c r="BD135" s="160"/>
      <c r="BE135" s="151"/>
      <c r="BF135" s="150"/>
      <c r="BG135" s="151"/>
      <c r="BH135" s="93"/>
      <c r="BI135" s="93"/>
      <c r="BJ135" s="93"/>
      <c r="BK135" s="93"/>
      <c r="BL135" s="161"/>
      <c r="BM135" s="128"/>
      <c r="BN135" s="128"/>
      <c r="BO135" s="163"/>
      <c r="BP135" s="159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58"/>
      <c r="CD135" s="127"/>
      <c r="CE135" s="150"/>
      <c r="CF135" s="151"/>
      <c r="CG135" s="150"/>
      <c r="CH135" s="151"/>
      <c r="CI135" s="93"/>
      <c r="CJ135" s="93"/>
      <c r="CK135" s="93"/>
      <c r="CL135" s="150"/>
      <c r="CM135" s="159"/>
      <c r="CN135" s="113"/>
      <c r="CO135" s="113"/>
      <c r="CP135" s="126"/>
      <c r="CQ135" s="159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58"/>
      <c r="DG135" s="164" t="str">
        <f t="shared" ref="DG135:DG198" si="10">IF(AX135&gt;0,"Tier 1",IF(AY135&gt;0,"Tier 1",IF(AZ135&gt;0,"Tier 1",IF(BA135&gt;0,"Tier 1",IF(BB135&gt;0,"Tier 1",IF(BC135&gt;0,"Tier 1",IF(BD135="yes","Tier 1",IF(BE135="yes","Tier 1",IF(BF135="yes","Tier 1",IF(BG135="via Downstream Destructive Device","Tier 1",IF(BG135="Directly to Atmosphere","Tier 1",IF(BH135="yes","Tier 1",IF(BI135="yes","Tier 1",IF(BJ135="yes","Tier 1",IF(BK135="yes","Tier 1",IF(BL135="Yes","Tier 1",IF(BM135="Yes","Tier 1",IF(BN135="Yes","Tier 1",IF(BO135="Yes","Tier 1",IF(BP135="Yes","Tier 1",IF(BR135="Yes","Tier 1",IF(BT135="Yes","Tier 1",IF(BV135="Yes","Tier 1",IF(BX135="Yes","Tier 1",IF(BZ135="Yes","Tier 1",IF(CB135="Yes","Tier 1",IF(CD135&gt;0,"Tier 2",IF(CE135&gt;0,"Tier 2",IF(CF135="yes","Tier 2",IF(CG135="yes","Tier 2",IF(CH135="via Downstream Destructive Device","Tier 2",IF(CH135="Directly to Atmosphere","Tier 2",IF(CI135="yes","Tier 2",IF(CJ135="yes","Tier 2",IF(CK135="yes","Tier 2",IF(CL135="yes","Tier 2",IF(CM135="Yes","Tier 2",IF(CN135="Yes","Tier 2",IF(CO135="Yes","Tier 2",IF(CP135="Yes","Tier 2",IF(CQ135="Yes","Tier 2",IF(CS135="Yes","Tier 2",IF(CU135="Yes","Tier 2",IF(CW135="Yes","Tier 2",IF(CY135="Yes","Tier 2",IF(DA135="Yes","Tier 2",IF(DC135="Yes","Tier 2",IF(DE135="Yes","Tier 2",""))))))))))))))))))))))))))))))))))))))))))))))))</f>
        <v/>
      </c>
      <c r="DH135" s="162"/>
      <c r="DI135" s="94" t="str">
        <f t="shared" ref="DI135:DI198" si="11">IF(COUNTA(CD135:DF135)&gt;0,1,"")</f>
        <v/>
      </c>
      <c r="DJ135" s="181"/>
      <c r="DK135" s="37" t="e">
        <f>VLOOKUP(B135,Facility_Information!$B$6:$O$136,14,FALSE)</f>
        <v>#N/A</v>
      </c>
      <c r="DL135">
        <f t="shared" si="8"/>
        <v>0</v>
      </c>
      <c r="DM135" s="234" t="str">
        <f t="shared" si="9"/>
        <v/>
      </c>
    </row>
    <row r="136" spans="1:117" x14ac:dyDescent="0.25">
      <c r="A136" s="148"/>
      <c r="B136" s="14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122"/>
      <c r="W136" s="123"/>
      <c r="X136" s="232"/>
      <c r="Y136" s="232"/>
      <c r="Z136" s="125"/>
      <c r="AA136" s="124"/>
      <c r="AB136" s="125"/>
      <c r="AC136" s="124"/>
      <c r="AD136" s="124"/>
      <c r="AE136" s="124"/>
      <c r="AF136" s="125"/>
      <c r="AG136" s="124"/>
      <c r="AH136" s="124"/>
      <c r="AI136" s="124"/>
      <c r="AJ136" s="125"/>
      <c r="AK136" s="126"/>
      <c r="AL136" s="85"/>
      <c r="AM136" s="85"/>
      <c r="AN136" s="85"/>
      <c r="AO136" s="85"/>
      <c r="AP136" s="251"/>
      <c r="AQ136" s="251"/>
      <c r="AR136" s="251"/>
      <c r="AS136" s="251"/>
      <c r="AT136" s="85"/>
      <c r="AU136" s="85"/>
      <c r="AV136" s="85"/>
      <c r="AW136" s="85"/>
      <c r="AX136" s="127"/>
      <c r="AY136" s="93"/>
      <c r="AZ136" s="93"/>
      <c r="BA136" s="93"/>
      <c r="BB136" s="93"/>
      <c r="BC136" s="150"/>
      <c r="BD136" s="160"/>
      <c r="BE136" s="151"/>
      <c r="BF136" s="150"/>
      <c r="BG136" s="151"/>
      <c r="BH136" s="93"/>
      <c r="BI136" s="93"/>
      <c r="BJ136" s="93"/>
      <c r="BK136" s="93"/>
      <c r="BL136" s="161"/>
      <c r="BM136" s="128"/>
      <c r="BN136" s="128"/>
      <c r="BO136" s="163"/>
      <c r="BP136" s="159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58"/>
      <c r="CD136" s="127"/>
      <c r="CE136" s="150"/>
      <c r="CF136" s="151"/>
      <c r="CG136" s="150"/>
      <c r="CH136" s="151"/>
      <c r="CI136" s="93"/>
      <c r="CJ136" s="93"/>
      <c r="CK136" s="93"/>
      <c r="CL136" s="150"/>
      <c r="CM136" s="159"/>
      <c r="CN136" s="113"/>
      <c r="CO136" s="113"/>
      <c r="CP136" s="126"/>
      <c r="CQ136" s="159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58"/>
      <c r="DG136" s="164" t="str">
        <f t="shared" si="10"/>
        <v/>
      </c>
      <c r="DH136" s="162"/>
      <c r="DI136" s="94" t="str">
        <f t="shared" si="11"/>
        <v/>
      </c>
      <c r="DJ136" s="181"/>
      <c r="DK136" s="37" t="e">
        <f>VLOOKUP(B136,Facility_Information!$B$6:$O$136,14,FALSE)</f>
        <v>#N/A</v>
      </c>
      <c r="DL136">
        <f t="shared" si="8"/>
        <v>0</v>
      </c>
      <c r="DM136" s="234" t="str">
        <f t="shared" si="9"/>
        <v/>
      </c>
    </row>
    <row r="137" spans="1:117" x14ac:dyDescent="0.25">
      <c r="A137" s="148"/>
      <c r="B137" s="14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122"/>
      <c r="W137" s="123"/>
      <c r="X137" s="232"/>
      <c r="Y137" s="232"/>
      <c r="Z137" s="125"/>
      <c r="AA137" s="124"/>
      <c r="AB137" s="125"/>
      <c r="AC137" s="124"/>
      <c r="AD137" s="124"/>
      <c r="AE137" s="124"/>
      <c r="AF137" s="125"/>
      <c r="AG137" s="124"/>
      <c r="AH137" s="124"/>
      <c r="AI137" s="124"/>
      <c r="AJ137" s="125"/>
      <c r="AK137" s="126"/>
      <c r="AL137" s="85"/>
      <c r="AM137" s="85"/>
      <c r="AN137" s="85"/>
      <c r="AO137" s="85"/>
      <c r="AP137" s="251"/>
      <c r="AQ137" s="251"/>
      <c r="AR137" s="251"/>
      <c r="AS137" s="251"/>
      <c r="AT137" s="85"/>
      <c r="AU137" s="85"/>
      <c r="AV137" s="85"/>
      <c r="AW137" s="85"/>
      <c r="AX137" s="127"/>
      <c r="AY137" s="93"/>
      <c r="AZ137" s="93"/>
      <c r="BA137" s="93"/>
      <c r="BB137" s="93"/>
      <c r="BC137" s="150"/>
      <c r="BD137" s="160"/>
      <c r="BE137" s="151"/>
      <c r="BF137" s="150"/>
      <c r="BG137" s="151"/>
      <c r="BH137" s="93"/>
      <c r="BI137" s="93"/>
      <c r="BJ137" s="93"/>
      <c r="BK137" s="93"/>
      <c r="BL137" s="161"/>
      <c r="BM137" s="128"/>
      <c r="BN137" s="128"/>
      <c r="BO137" s="163"/>
      <c r="BP137" s="159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58"/>
      <c r="CD137" s="127"/>
      <c r="CE137" s="150"/>
      <c r="CF137" s="151"/>
      <c r="CG137" s="150"/>
      <c r="CH137" s="151"/>
      <c r="CI137" s="93"/>
      <c r="CJ137" s="93"/>
      <c r="CK137" s="93"/>
      <c r="CL137" s="150"/>
      <c r="CM137" s="159"/>
      <c r="CN137" s="113"/>
      <c r="CO137" s="113"/>
      <c r="CP137" s="126"/>
      <c r="CQ137" s="159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58"/>
      <c r="DG137" s="164" t="str">
        <f t="shared" si="10"/>
        <v/>
      </c>
      <c r="DH137" s="162"/>
      <c r="DI137" s="94" t="str">
        <f t="shared" si="11"/>
        <v/>
      </c>
      <c r="DJ137" s="181"/>
      <c r="DK137" s="37" t="e">
        <f>VLOOKUP(B137,Facility_Information!$B$6:$O$136,14,FALSE)</f>
        <v>#N/A</v>
      </c>
      <c r="DL137">
        <f t="shared" si="8"/>
        <v>0</v>
      </c>
      <c r="DM137" s="234" t="str">
        <f t="shared" si="9"/>
        <v/>
      </c>
    </row>
    <row r="138" spans="1:117" x14ac:dyDescent="0.25">
      <c r="A138" s="148"/>
      <c r="B138" s="14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122"/>
      <c r="W138" s="123"/>
      <c r="X138" s="232"/>
      <c r="Y138" s="232"/>
      <c r="Z138" s="125"/>
      <c r="AA138" s="124"/>
      <c r="AB138" s="125"/>
      <c r="AC138" s="124"/>
      <c r="AD138" s="124"/>
      <c r="AE138" s="124"/>
      <c r="AF138" s="125"/>
      <c r="AG138" s="124"/>
      <c r="AH138" s="124"/>
      <c r="AI138" s="124"/>
      <c r="AJ138" s="125"/>
      <c r="AK138" s="126"/>
      <c r="AL138" s="85"/>
      <c r="AM138" s="85"/>
      <c r="AN138" s="85"/>
      <c r="AO138" s="85"/>
      <c r="AP138" s="251"/>
      <c r="AQ138" s="251"/>
      <c r="AR138" s="251"/>
      <c r="AS138" s="251"/>
      <c r="AT138" s="85"/>
      <c r="AU138" s="85"/>
      <c r="AV138" s="85"/>
      <c r="AW138" s="85"/>
      <c r="AX138" s="127"/>
      <c r="AY138" s="93"/>
      <c r="AZ138" s="93"/>
      <c r="BA138" s="93"/>
      <c r="BB138" s="93"/>
      <c r="BC138" s="150"/>
      <c r="BD138" s="160"/>
      <c r="BE138" s="151"/>
      <c r="BF138" s="150"/>
      <c r="BG138" s="151"/>
      <c r="BH138" s="93"/>
      <c r="BI138" s="93"/>
      <c r="BJ138" s="93"/>
      <c r="BK138" s="93"/>
      <c r="BL138" s="161"/>
      <c r="BM138" s="128"/>
      <c r="BN138" s="128"/>
      <c r="BO138" s="163"/>
      <c r="BP138" s="159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58"/>
      <c r="CD138" s="127"/>
      <c r="CE138" s="150"/>
      <c r="CF138" s="151"/>
      <c r="CG138" s="150"/>
      <c r="CH138" s="151"/>
      <c r="CI138" s="93"/>
      <c r="CJ138" s="93"/>
      <c r="CK138" s="93"/>
      <c r="CL138" s="150"/>
      <c r="CM138" s="159"/>
      <c r="CN138" s="113"/>
      <c r="CO138" s="113"/>
      <c r="CP138" s="126"/>
      <c r="CQ138" s="159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58"/>
      <c r="DG138" s="164" t="str">
        <f t="shared" si="10"/>
        <v/>
      </c>
      <c r="DH138" s="162"/>
      <c r="DI138" s="94" t="str">
        <f t="shared" si="11"/>
        <v/>
      </c>
      <c r="DJ138" s="181"/>
      <c r="DK138" s="37" t="e">
        <f>VLOOKUP(B138,Facility_Information!$B$6:$O$136,14,FALSE)</f>
        <v>#N/A</v>
      </c>
      <c r="DL138">
        <f t="shared" si="8"/>
        <v>0</v>
      </c>
      <c r="DM138" s="234" t="str">
        <f t="shared" si="9"/>
        <v/>
      </c>
    </row>
    <row r="139" spans="1:117" x14ac:dyDescent="0.25">
      <c r="A139" s="148"/>
      <c r="B139" s="14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122"/>
      <c r="W139" s="123"/>
      <c r="X139" s="232"/>
      <c r="Y139" s="232"/>
      <c r="Z139" s="125"/>
      <c r="AA139" s="124"/>
      <c r="AB139" s="125"/>
      <c r="AC139" s="124"/>
      <c r="AD139" s="124"/>
      <c r="AE139" s="124"/>
      <c r="AF139" s="125"/>
      <c r="AG139" s="124"/>
      <c r="AH139" s="124"/>
      <c r="AI139" s="124"/>
      <c r="AJ139" s="125"/>
      <c r="AK139" s="126"/>
      <c r="AL139" s="85"/>
      <c r="AM139" s="85"/>
      <c r="AN139" s="85"/>
      <c r="AO139" s="85"/>
      <c r="AP139" s="251"/>
      <c r="AQ139" s="251"/>
      <c r="AR139" s="251"/>
      <c r="AS139" s="251"/>
      <c r="AT139" s="85"/>
      <c r="AU139" s="85"/>
      <c r="AV139" s="85"/>
      <c r="AW139" s="85"/>
      <c r="AX139" s="127"/>
      <c r="AY139" s="93"/>
      <c r="AZ139" s="93"/>
      <c r="BA139" s="93"/>
      <c r="BB139" s="93"/>
      <c r="BC139" s="150"/>
      <c r="BD139" s="160"/>
      <c r="BE139" s="151"/>
      <c r="BF139" s="150"/>
      <c r="BG139" s="151"/>
      <c r="BH139" s="93"/>
      <c r="BI139" s="93"/>
      <c r="BJ139" s="93"/>
      <c r="BK139" s="93"/>
      <c r="BL139" s="161"/>
      <c r="BM139" s="128"/>
      <c r="BN139" s="128"/>
      <c r="BO139" s="163"/>
      <c r="BP139" s="159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58"/>
      <c r="CD139" s="127"/>
      <c r="CE139" s="150"/>
      <c r="CF139" s="151"/>
      <c r="CG139" s="150"/>
      <c r="CH139" s="151"/>
      <c r="CI139" s="93"/>
      <c r="CJ139" s="93"/>
      <c r="CK139" s="93"/>
      <c r="CL139" s="150"/>
      <c r="CM139" s="159"/>
      <c r="CN139" s="113"/>
      <c r="CO139" s="113"/>
      <c r="CP139" s="126"/>
      <c r="CQ139" s="159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58"/>
      <c r="DG139" s="164" t="str">
        <f t="shared" si="10"/>
        <v/>
      </c>
      <c r="DH139" s="162"/>
      <c r="DI139" s="94" t="str">
        <f t="shared" si="11"/>
        <v/>
      </c>
      <c r="DJ139" s="181"/>
      <c r="DK139" s="37" t="e">
        <f>VLOOKUP(B139,Facility_Information!$B$6:$O$136,14,FALSE)</f>
        <v>#N/A</v>
      </c>
      <c r="DL139">
        <f t="shared" si="8"/>
        <v>0</v>
      </c>
      <c r="DM139" s="234" t="str">
        <f t="shared" si="9"/>
        <v/>
      </c>
    </row>
    <row r="140" spans="1:117" x14ac:dyDescent="0.25">
      <c r="A140" s="148"/>
      <c r="B140" s="14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122"/>
      <c r="W140" s="123"/>
      <c r="X140" s="232"/>
      <c r="Y140" s="232"/>
      <c r="Z140" s="125"/>
      <c r="AA140" s="124"/>
      <c r="AB140" s="125"/>
      <c r="AC140" s="124"/>
      <c r="AD140" s="124"/>
      <c r="AE140" s="124"/>
      <c r="AF140" s="125"/>
      <c r="AG140" s="124"/>
      <c r="AH140" s="124"/>
      <c r="AI140" s="124"/>
      <c r="AJ140" s="125"/>
      <c r="AK140" s="126"/>
      <c r="AL140" s="85"/>
      <c r="AM140" s="85"/>
      <c r="AN140" s="85"/>
      <c r="AO140" s="85"/>
      <c r="AP140" s="251"/>
      <c r="AQ140" s="251"/>
      <c r="AR140" s="251"/>
      <c r="AS140" s="251"/>
      <c r="AT140" s="85"/>
      <c r="AU140" s="85"/>
      <c r="AV140" s="85"/>
      <c r="AW140" s="85"/>
      <c r="AX140" s="127"/>
      <c r="AY140" s="93"/>
      <c r="AZ140" s="93"/>
      <c r="BA140" s="93"/>
      <c r="BB140" s="93"/>
      <c r="BC140" s="150"/>
      <c r="BD140" s="160"/>
      <c r="BE140" s="151"/>
      <c r="BF140" s="150"/>
      <c r="BG140" s="151"/>
      <c r="BH140" s="93"/>
      <c r="BI140" s="93"/>
      <c r="BJ140" s="93"/>
      <c r="BK140" s="93"/>
      <c r="BL140" s="161"/>
      <c r="BM140" s="128"/>
      <c r="BN140" s="128"/>
      <c r="BO140" s="163"/>
      <c r="BP140" s="159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58"/>
      <c r="CD140" s="127"/>
      <c r="CE140" s="150"/>
      <c r="CF140" s="151"/>
      <c r="CG140" s="150"/>
      <c r="CH140" s="151"/>
      <c r="CI140" s="93"/>
      <c r="CJ140" s="93"/>
      <c r="CK140" s="93"/>
      <c r="CL140" s="150"/>
      <c r="CM140" s="159"/>
      <c r="CN140" s="113"/>
      <c r="CO140" s="113"/>
      <c r="CP140" s="126"/>
      <c r="CQ140" s="159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58"/>
      <c r="DG140" s="164" t="str">
        <f t="shared" si="10"/>
        <v/>
      </c>
      <c r="DH140" s="162"/>
      <c r="DI140" s="94" t="str">
        <f t="shared" si="11"/>
        <v/>
      </c>
      <c r="DJ140" s="181"/>
      <c r="DK140" s="37" t="e">
        <f>VLOOKUP(B140,Facility_Information!$B$6:$O$136,14,FALSE)</f>
        <v>#N/A</v>
      </c>
      <c r="DL140">
        <f t="shared" si="8"/>
        <v>0</v>
      </c>
      <c r="DM140" s="234" t="str">
        <f t="shared" si="9"/>
        <v/>
      </c>
    </row>
    <row r="141" spans="1:117" x14ac:dyDescent="0.25">
      <c r="A141" s="148"/>
      <c r="B141" s="14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122"/>
      <c r="W141" s="123"/>
      <c r="X141" s="232"/>
      <c r="Y141" s="232"/>
      <c r="Z141" s="125"/>
      <c r="AA141" s="124"/>
      <c r="AB141" s="125"/>
      <c r="AC141" s="124"/>
      <c r="AD141" s="124"/>
      <c r="AE141" s="124"/>
      <c r="AF141" s="125"/>
      <c r="AG141" s="124"/>
      <c r="AH141" s="124"/>
      <c r="AI141" s="124"/>
      <c r="AJ141" s="125"/>
      <c r="AK141" s="126"/>
      <c r="AL141" s="85"/>
      <c r="AM141" s="85"/>
      <c r="AN141" s="85"/>
      <c r="AO141" s="85"/>
      <c r="AP141" s="251"/>
      <c r="AQ141" s="251"/>
      <c r="AR141" s="251"/>
      <c r="AS141" s="251"/>
      <c r="AT141" s="85"/>
      <c r="AU141" s="85"/>
      <c r="AV141" s="85"/>
      <c r="AW141" s="85"/>
      <c r="AX141" s="127"/>
      <c r="AY141" s="93"/>
      <c r="AZ141" s="93"/>
      <c r="BA141" s="93"/>
      <c r="BB141" s="93"/>
      <c r="BC141" s="150"/>
      <c r="BD141" s="160"/>
      <c r="BE141" s="151"/>
      <c r="BF141" s="150"/>
      <c r="BG141" s="151"/>
      <c r="BH141" s="93"/>
      <c r="BI141" s="93"/>
      <c r="BJ141" s="93"/>
      <c r="BK141" s="93"/>
      <c r="BL141" s="161"/>
      <c r="BM141" s="128"/>
      <c r="BN141" s="128"/>
      <c r="BO141" s="163"/>
      <c r="BP141" s="159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58"/>
      <c r="CD141" s="127"/>
      <c r="CE141" s="150"/>
      <c r="CF141" s="151"/>
      <c r="CG141" s="150"/>
      <c r="CH141" s="151"/>
      <c r="CI141" s="93"/>
      <c r="CJ141" s="93"/>
      <c r="CK141" s="93"/>
      <c r="CL141" s="150"/>
      <c r="CM141" s="159"/>
      <c r="CN141" s="113"/>
      <c r="CO141" s="113"/>
      <c r="CP141" s="126"/>
      <c r="CQ141" s="159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58"/>
      <c r="DG141" s="164" t="str">
        <f t="shared" si="10"/>
        <v/>
      </c>
      <c r="DH141" s="162"/>
      <c r="DI141" s="94" t="str">
        <f t="shared" si="11"/>
        <v/>
      </c>
      <c r="DJ141" s="181"/>
      <c r="DK141" s="37" t="e">
        <f>VLOOKUP(B141,Facility_Information!$B$6:$O$136,14,FALSE)</f>
        <v>#N/A</v>
      </c>
      <c r="DL141">
        <f t="shared" si="8"/>
        <v>0</v>
      </c>
      <c r="DM141" s="234" t="str">
        <f t="shared" si="9"/>
        <v/>
      </c>
    </row>
    <row r="142" spans="1:117" x14ac:dyDescent="0.25">
      <c r="A142" s="148"/>
      <c r="B142" s="14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122"/>
      <c r="W142" s="123"/>
      <c r="X142" s="232"/>
      <c r="Y142" s="232"/>
      <c r="Z142" s="125"/>
      <c r="AA142" s="124"/>
      <c r="AB142" s="125"/>
      <c r="AC142" s="124"/>
      <c r="AD142" s="124"/>
      <c r="AE142" s="124"/>
      <c r="AF142" s="125"/>
      <c r="AG142" s="124"/>
      <c r="AH142" s="124"/>
      <c r="AI142" s="124"/>
      <c r="AJ142" s="125"/>
      <c r="AK142" s="126"/>
      <c r="AL142" s="85"/>
      <c r="AM142" s="85"/>
      <c r="AN142" s="85"/>
      <c r="AO142" s="85"/>
      <c r="AP142" s="251"/>
      <c r="AQ142" s="251"/>
      <c r="AR142" s="251"/>
      <c r="AS142" s="251"/>
      <c r="AT142" s="85"/>
      <c r="AU142" s="85"/>
      <c r="AV142" s="85"/>
      <c r="AW142" s="85"/>
      <c r="AX142" s="127"/>
      <c r="AY142" s="93"/>
      <c r="AZ142" s="93"/>
      <c r="BA142" s="93"/>
      <c r="BB142" s="93"/>
      <c r="BC142" s="150"/>
      <c r="BD142" s="160"/>
      <c r="BE142" s="151"/>
      <c r="BF142" s="150"/>
      <c r="BG142" s="151"/>
      <c r="BH142" s="93"/>
      <c r="BI142" s="93"/>
      <c r="BJ142" s="93"/>
      <c r="BK142" s="93"/>
      <c r="BL142" s="161"/>
      <c r="BM142" s="128"/>
      <c r="BN142" s="128"/>
      <c r="BO142" s="163"/>
      <c r="BP142" s="159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58"/>
      <c r="CD142" s="127"/>
      <c r="CE142" s="150"/>
      <c r="CF142" s="151"/>
      <c r="CG142" s="150"/>
      <c r="CH142" s="151"/>
      <c r="CI142" s="93"/>
      <c r="CJ142" s="93"/>
      <c r="CK142" s="93"/>
      <c r="CL142" s="150"/>
      <c r="CM142" s="159"/>
      <c r="CN142" s="113"/>
      <c r="CO142" s="113"/>
      <c r="CP142" s="126"/>
      <c r="CQ142" s="159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58"/>
      <c r="DG142" s="164" t="str">
        <f t="shared" si="10"/>
        <v/>
      </c>
      <c r="DH142" s="162"/>
      <c r="DI142" s="94" t="str">
        <f t="shared" si="11"/>
        <v/>
      </c>
      <c r="DJ142" s="181"/>
      <c r="DK142" s="37" t="e">
        <f>VLOOKUP(B142,Facility_Information!$B$6:$O$136,14,FALSE)</f>
        <v>#N/A</v>
      </c>
      <c r="DL142">
        <f t="shared" si="8"/>
        <v>0</v>
      </c>
      <c r="DM142" s="234" t="str">
        <f t="shared" si="9"/>
        <v/>
      </c>
    </row>
    <row r="143" spans="1:117" x14ac:dyDescent="0.25">
      <c r="A143" s="148"/>
      <c r="B143" s="14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122"/>
      <c r="W143" s="123"/>
      <c r="X143" s="232"/>
      <c r="Y143" s="232"/>
      <c r="Z143" s="125"/>
      <c r="AA143" s="124"/>
      <c r="AB143" s="125"/>
      <c r="AC143" s="124"/>
      <c r="AD143" s="124"/>
      <c r="AE143" s="124"/>
      <c r="AF143" s="125"/>
      <c r="AG143" s="124"/>
      <c r="AH143" s="124"/>
      <c r="AI143" s="124"/>
      <c r="AJ143" s="125"/>
      <c r="AK143" s="126"/>
      <c r="AL143" s="85"/>
      <c r="AM143" s="85"/>
      <c r="AN143" s="85"/>
      <c r="AO143" s="85"/>
      <c r="AP143" s="251"/>
      <c r="AQ143" s="251"/>
      <c r="AR143" s="251"/>
      <c r="AS143" s="251"/>
      <c r="AT143" s="85"/>
      <c r="AU143" s="85"/>
      <c r="AV143" s="85"/>
      <c r="AW143" s="85"/>
      <c r="AX143" s="127"/>
      <c r="AY143" s="93"/>
      <c r="AZ143" s="93"/>
      <c r="BA143" s="93"/>
      <c r="BB143" s="93"/>
      <c r="BC143" s="150"/>
      <c r="BD143" s="160"/>
      <c r="BE143" s="151"/>
      <c r="BF143" s="150"/>
      <c r="BG143" s="151"/>
      <c r="BH143" s="93"/>
      <c r="BI143" s="93"/>
      <c r="BJ143" s="93"/>
      <c r="BK143" s="93"/>
      <c r="BL143" s="161"/>
      <c r="BM143" s="128"/>
      <c r="BN143" s="128"/>
      <c r="BO143" s="163"/>
      <c r="BP143" s="159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58"/>
      <c r="CD143" s="127"/>
      <c r="CE143" s="150"/>
      <c r="CF143" s="151"/>
      <c r="CG143" s="150"/>
      <c r="CH143" s="151"/>
      <c r="CI143" s="93"/>
      <c r="CJ143" s="93"/>
      <c r="CK143" s="93"/>
      <c r="CL143" s="150"/>
      <c r="CM143" s="159"/>
      <c r="CN143" s="113"/>
      <c r="CO143" s="113"/>
      <c r="CP143" s="126"/>
      <c r="CQ143" s="159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58"/>
      <c r="DG143" s="164" t="str">
        <f t="shared" si="10"/>
        <v/>
      </c>
      <c r="DH143" s="162"/>
      <c r="DI143" s="94" t="str">
        <f t="shared" si="11"/>
        <v/>
      </c>
      <c r="DJ143" s="181"/>
      <c r="DK143" s="37" t="e">
        <f>VLOOKUP(B143,Facility_Information!$B$6:$O$136,14,FALSE)</f>
        <v>#N/A</v>
      </c>
      <c r="DL143">
        <f t="shared" si="8"/>
        <v>0</v>
      </c>
      <c r="DM143" s="234" t="str">
        <f t="shared" si="9"/>
        <v/>
      </c>
    </row>
    <row r="144" spans="1:117" x14ac:dyDescent="0.25">
      <c r="A144" s="148"/>
      <c r="B144" s="14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122"/>
      <c r="W144" s="123"/>
      <c r="X144" s="232"/>
      <c r="Y144" s="232"/>
      <c r="Z144" s="125"/>
      <c r="AA144" s="124"/>
      <c r="AB144" s="125"/>
      <c r="AC144" s="124"/>
      <c r="AD144" s="124"/>
      <c r="AE144" s="124"/>
      <c r="AF144" s="125"/>
      <c r="AG144" s="124"/>
      <c r="AH144" s="124"/>
      <c r="AI144" s="124"/>
      <c r="AJ144" s="125"/>
      <c r="AK144" s="126"/>
      <c r="AL144" s="85"/>
      <c r="AM144" s="85"/>
      <c r="AN144" s="85"/>
      <c r="AO144" s="85"/>
      <c r="AP144" s="251"/>
      <c r="AQ144" s="251"/>
      <c r="AR144" s="251"/>
      <c r="AS144" s="251"/>
      <c r="AT144" s="85"/>
      <c r="AU144" s="85"/>
      <c r="AV144" s="85"/>
      <c r="AW144" s="85"/>
      <c r="AX144" s="127"/>
      <c r="AY144" s="93"/>
      <c r="AZ144" s="93"/>
      <c r="BA144" s="93"/>
      <c r="BB144" s="93"/>
      <c r="BC144" s="150"/>
      <c r="BD144" s="160"/>
      <c r="BE144" s="151"/>
      <c r="BF144" s="150"/>
      <c r="BG144" s="151"/>
      <c r="BH144" s="93"/>
      <c r="BI144" s="93"/>
      <c r="BJ144" s="93"/>
      <c r="BK144" s="93"/>
      <c r="BL144" s="161"/>
      <c r="BM144" s="128"/>
      <c r="BN144" s="128"/>
      <c r="BO144" s="163"/>
      <c r="BP144" s="159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58"/>
      <c r="CD144" s="127"/>
      <c r="CE144" s="150"/>
      <c r="CF144" s="151"/>
      <c r="CG144" s="150"/>
      <c r="CH144" s="151"/>
      <c r="CI144" s="93"/>
      <c r="CJ144" s="93"/>
      <c r="CK144" s="93"/>
      <c r="CL144" s="150"/>
      <c r="CM144" s="159"/>
      <c r="CN144" s="113"/>
      <c r="CO144" s="113"/>
      <c r="CP144" s="126"/>
      <c r="CQ144" s="159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58"/>
      <c r="DG144" s="164" t="str">
        <f t="shared" si="10"/>
        <v/>
      </c>
      <c r="DH144" s="162"/>
      <c r="DI144" s="94" t="str">
        <f t="shared" si="11"/>
        <v/>
      </c>
      <c r="DJ144" s="181"/>
      <c r="DK144" s="37" t="e">
        <f>VLOOKUP(B144,Facility_Information!$B$6:$O$136,14,FALSE)</f>
        <v>#N/A</v>
      </c>
      <c r="DL144">
        <f t="shared" si="8"/>
        <v>0</v>
      </c>
      <c r="DM144" s="234" t="str">
        <f t="shared" si="9"/>
        <v/>
      </c>
    </row>
    <row r="145" spans="1:117" x14ac:dyDescent="0.25">
      <c r="A145" s="148"/>
      <c r="B145" s="14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122"/>
      <c r="W145" s="123"/>
      <c r="X145" s="232"/>
      <c r="Y145" s="232"/>
      <c r="Z145" s="125"/>
      <c r="AA145" s="124"/>
      <c r="AB145" s="125"/>
      <c r="AC145" s="124"/>
      <c r="AD145" s="124"/>
      <c r="AE145" s="124"/>
      <c r="AF145" s="125"/>
      <c r="AG145" s="124"/>
      <c r="AH145" s="124"/>
      <c r="AI145" s="124"/>
      <c r="AJ145" s="125"/>
      <c r="AK145" s="126"/>
      <c r="AL145" s="85"/>
      <c r="AM145" s="85"/>
      <c r="AN145" s="85"/>
      <c r="AO145" s="85"/>
      <c r="AP145" s="251"/>
      <c r="AQ145" s="251"/>
      <c r="AR145" s="251"/>
      <c r="AS145" s="251"/>
      <c r="AT145" s="85"/>
      <c r="AU145" s="85"/>
      <c r="AV145" s="85"/>
      <c r="AW145" s="85"/>
      <c r="AX145" s="127"/>
      <c r="AY145" s="93"/>
      <c r="AZ145" s="93"/>
      <c r="BA145" s="93"/>
      <c r="BB145" s="93"/>
      <c r="BC145" s="150"/>
      <c r="BD145" s="160"/>
      <c r="BE145" s="151"/>
      <c r="BF145" s="150"/>
      <c r="BG145" s="151"/>
      <c r="BH145" s="93"/>
      <c r="BI145" s="93"/>
      <c r="BJ145" s="93"/>
      <c r="BK145" s="93"/>
      <c r="BL145" s="161"/>
      <c r="BM145" s="128"/>
      <c r="BN145" s="128"/>
      <c r="BO145" s="163"/>
      <c r="BP145" s="159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58"/>
      <c r="CD145" s="127"/>
      <c r="CE145" s="150"/>
      <c r="CF145" s="151"/>
      <c r="CG145" s="150"/>
      <c r="CH145" s="151"/>
      <c r="CI145" s="93"/>
      <c r="CJ145" s="93"/>
      <c r="CK145" s="93"/>
      <c r="CL145" s="150"/>
      <c r="CM145" s="159"/>
      <c r="CN145" s="113"/>
      <c r="CO145" s="113"/>
      <c r="CP145" s="126"/>
      <c r="CQ145" s="159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58"/>
      <c r="DG145" s="164" t="str">
        <f t="shared" si="10"/>
        <v/>
      </c>
      <c r="DH145" s="162"/>
      <c r="DI145" s="94" t="str">
        <f t="shared" si="11"/>
        <v/>
      </c>
      <c r="DJ145" s="181"/>
      <c r="DK145" s="37" t="e">
        <f>VLOOKUP(B145,Facility_Information!$B$6:$O$136,14,FALSE)</f>
        <v>#N/A</v>
      </c>
      <c r="DL145">
        <f t="shared" si="8"/>
        <v>0</v>
      </c>
      <c r="DM145" s="234" t="str">
        <f t="shared" si="9"/>
        <v/>
      </c>
    </row>
    <row r="146" spans="1:117" x14ac:dyDescent="0.25">
      <c r="A146" s="148"/>
      <c r="B146" s="14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122"/>
      <c r="W146" s="123"/>
      <c r="X146" s="232"/>
      <c r="Y146" s="232"/>
      <c r="Z146" s="125"/>
      <c r="AA146" s="124"/>
      <c r="AB146" s="125"/>
      <c r="AC146" s="124"/>
      <c r="AD146" s="124"/>
      <c r="AE146" s="124"/>
      <c r="AF146" s="125"/>
      <c r="AG146" s="124"/>
      <c r="AH146" s="124"/>
      <c r="AI146" s="124"/>
      <c r="AJ146" s="125"/>
      <c r="AK146" s="126"/>
      <c r="AL146" s="85"/>
      <c r="AM146" s="85"/>
      <c r="AN146" s="85"/>
      <c r="AO146" s="85"/>
      <c r="AP146" s="251"/>
      <c r="AQ146" s="251"/>
      <c r="AR146" s="251"/>
      <c r="AS146" s="251"/>
      <c r="AT146" s="85"/>
      <c r="AU146" s="85"/>
      <c r="AV146" s="85"/>
      <c r="AW146" s="85"/>
      <c r="AX146" s="127"/>
      <c r="AY146" s="93"/>
      <c r="AZ146" s="93"/>
      <c r="BA146" s="93"/>
      <c r="BB146" s="93"/>
      <c r="BC146" s="150"/>
      <c r="BD146" s="160"/>
      <c r="BE146" s="151"/>
      <c r="BF146" s="150"/>
      <c r="BG146" s="151"/>
      <c r="BH146" s="93"/>
      <c r="BI146" s="93"/>
      <c r="BJ146" s="93"/>
      <c r="BK146" s="93"/>
      <c r="BL146" s="161"/>
      <c r="BM146" s="128"/>
      <c r="BN146" s="128"/>
      <c r="BO146" s="163"/>
      <c r="BP146" s="159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58"/>
      <c r="CD146" s="127"/>
      <c r="CE146" s="150"/>
      <c r="CF146" s="151"/>
      <c r="CG146" s="150"/>
      <c r="CH146" s="151"/>
      <c r="CI146" s="93"/>
      <c r="CJ146" s="93"/>
      <c r="CK146" s="93"/>
      <c r="CL146" s="150"/>
      <c r="CM146" s="159"/>
      <c r="CN146" s="113"/>
      <c r="CO146" s="113"/>
      <c r="CP146" s="126"/>
      <c r="CQ146" s="159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58"/>
      <c r="DG146" s="164" t="str">
        <f t="shared" si="10"/>
        <v/>
      </c>
      <c r="DH146" s="162"/>
      <c r="DI146" s="94" t="str">
        <f t="shared" si="11"/>
        <v/>
      </c>
      <c r="DJ146" s="181"/>
      <c r="DK146" s="37" t="e">
        <f>VLOOKUP(B146,Facility_Information!$B$6:$O$136,14,FALSE)</f>
        <v>#N/A</v>
      </c>
      <c r="DL146">
        <f t="shared" si="8"/>
        <v>0</v>
      </c>
      <c r="DM146" s="234" t="str">
        <f t="shared" si="9"/>
        <v/>
      </c>
    </row>
    <row r="147" spans="1:117" x14ac:dyDescent="0.25">
      <c r="A147" s="148"/>
      <c r="B147" s="14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122"/>
      <c r="W147" s="123"/>
      <c r="X147" s="232"/>
      <c r="Y147" s="232"/>
      <c r="Z147" s="125"/>
      <c r="AA147" s="124"/>
      <c r="AB147" s="125"/>
      <c r="AC147" s="124"/>
      <c r="AD147" s="124"/>
      <c r="AE147" s="124"/>
      <c r="AF147" s="125"/>
      <c r="AG147" s="124"/>
      <c r="AH147" s="124"/>
      <c r="AI147" s="124"/>
      <c r="AJ147" s="125"/>
      <c r="AK147" s="126"/>
      <c r="AL147" s="85"/>
      <c r="AM147" s="85"/>
      <c r="AN147" s="85"/>
      <c r="AO147" s="85"/>
      <c r="AP147" s="251"/>
      <c r="AQ147" s="251"/>
      <c r="AR147" s="251"/>
      <c r="AS147" s="251"/>
      <c r="AT147" s="85"/>
      <c r="AU147" s="85"/>
      <c r="AV147" s="85"/>
      <c r="AW147" s="85"/>
      <c r="AX147" s="127"/>
      <c r="AY147" s="93"/>
      <c r="AZ147" s="93"/>
      <c r="BA147" s="93"/>
      <c r="BB147" s="93"/>
      <c r="BC147" s="150"/>
      <c r="BD147" s="160"/>
      <c r="BE147" s="151"/>
      <c r="BF147" s="150"/>
      <c r="BG147" s="151"/>
      <c r="BH147" s="93"/>
      <c r="BI147" s="93"/>
      <c r="BJ147" s="93"/>
      <c r="BK147" s="93"/>
      <c r="BL147" s="161"/>
      <c r="BM147" s="128"/>
      <c r="BN147" s="128"/>
      <c r="BO147" s="163"/>
      <c r="BP147" s="159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58"/>
      <c r="CD147" s="127"/>
      <c r="CE147" s="150"/>
      <c r="CF147" s="151"/>
      <c r="CG147" s="150"/>
      <c r="CH147" s="151"/>
      <c r="CI147" s="93"/>
      <c r="CJ147" s="93"/>
      <c r="CK147" s="93"/>
      <c r="CL147" s="150"/>
      <c r="CM147" s="159"/>
      <c r="CN147" s="113"/>
      <c r="CO147" s="113"/>
      <c r="CP147" s="126"/>
      <c r="CQ147" s="159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58"/>
      <c r="DG147" s="164" t="str">
        <f t="shared" si="10"/>
        <v/>
      </c>
      <c r="DH147" s="162"/>
      <c r="DI147" s="94" t="str">
        <f t="shared" si="11"/>
        <v/>
      </c>
      <c r="DJ147" s="181"/>
      <c r="DK147" s="37" t="e">
        <f>VLOOKUP(B147,Facility_Information!$B$6:$O$136,14,FALSE)</f>
        <v>#N/A</v>
      </c>
      <c r="DL147">
        <f t="shared" si="8"/>
        <v>0</v>
      </c>
      <c r="DM147" s="234" t="str">
        <f t="shared" si="9"/>
        <v/>
      </c>
    </row>
    <row r="148" spans="1:117" x14ac:dyDescent="0.25">
      <c r="A148" s="148"/>
      <c r="B148" s="14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122"/>
      <c r="W148" s="123"/>
      <c r="X148" s="232"/>
      <c r="Y148" s="232"/>
      <c r="Z148" s="125"/>
      <c r="AA148" s="124"/>
      <c r="AB148" s="125"/>
      <c r="AC148" s="124"/>
      <c r="AD148" s="124"/>
      <c r="AE148" s="124"/>
      <c r="AF148" s="125"/>
      <c r="AG148" s="124"/>
      <c r="AH148" s="124"/>
      <c r="AI148" s="124"/>
      <c r="AJ148" s="125"/>
      <c r="AK148" s="126"/>
      <c r="AL148" s="85"/>
      <c r="AM148" s="85"/>
      <c r="AN148" s="85"/>
      <c r="AO148" s="85"/>
      <c r="AP148" s="251"/>
      <c r="AQ148" s="251"/>
      <c r="AR148" s="251"/>
      <c r="AS148" s="251"/>
      <c r="AT148" s="85"/>
      <c r="AU148" s="85"/>
      <c r="AV148" s="85"/>
      <c r="AW148" s="85"/>
      <c r="AX148" s="127"/>
      <c r="AY148" s="93"/>
      <c r="AZ148" s="93"/>
      <c r="BA148" s="93"/>
      <c r="BB148" s="93"/>
      <c r="BC148" s="150"/>
      <c r="BD148" s="160"/>
      <c r="BE148" s="151"/>
      <c r="BF148" s="150"/>
      <c r="BG148" s="151"/>
      <c r="BH148" s="93"/>
      <c r="BI148" s="93"/>
      <c r="BJ148" s="93"/>
      <c r="BK148" s="93"/>
      <c r="BL148" s="161"/>
      <c r="BM148" s="128"/>
      <c r="BN148" s="128"/>
      <c r="BO148" s="163"/>
      <c r="BP148" s="159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58"/>
      <c r="CD148" s="127"/>
      <c r="CE148" s="150"/>
      <c r="CF148" s="151"/>
      <c r="CG148" s="150"/>
      <c r="CH148" s="151"/>
      <c r="CI148" s="93"/>
      <c r="CJ148" s="93"/>
      <c r="CK148" s="93"/>
      <c r="CL148" s="150"/>
      <c r="CM148" s="159"/>
      <c r="CN148" s="113"/>
      <c r="CO148" s="113"/>
      <c r="CP148" s="126"/>
      <c r="CQ148" s="159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58"/>
      <c r="DG148" s="164" t="str">
        <f t="shared" si="10"/>
        <v/>
      </c>
      <c r="DH148" s="162"/>
      <c r="DI148" s="94" t="str">
        <f t="shared" si="11"/>
        <v/>
      </c>
      <c r="DJ148" s="181"/>
      <c r="DK148" s="37" t="e">
        <f>VLOOKUP(B148,Facility_Information!$B$6:$O$136,14,FALSE)</f>
        <v>#N/A</v>
      </c>
      <c r="DL148">
        <f t="shared" si="8"/>
        <v>0</v>
      </c>
      <c r="DM148" s="234" t="str">
        <f t="shared" si="9"/>
        <v/>
      </c>
    </row>
    <row r="149" spans="1:117" x14ac:dyDescent="0.25">
      <c r="A149" s="148"/>
      <c r="B149" s="14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122"/>
      <c r="W149" s="123"/>
      <c r="X149" s="232"/>
      <c r="Y149" s="232"/>
      <c r="Z149" s="125"/>
      <c r="AA149" s="124"/>
      <c r="AB149" s="125"/>
      <c r="AC149" s="124"/>
      <c r="AD149" s="124"/>
      <c r="AE149" s="124"/>
      <c r="AF149" s="125"/>
      <c r="AG149" s="124"/>
      <c r="AH149" s="124"/>
      <c r="AI149" s="124"/>
      <c r="AJ149" s="125"/>
      <c r="AK149" s="126"/>
      <c r="AL149" s="85"/>
      <c r="AM149" s="85"/>
      <c r="AN149" s="85"/>
      <c r="AO149" s="85"/>
      <c r="AP149" s="251"/>
      <c r="AQ149" s="251"/>
      <c r="AR149" s="251"/>
      <c r="AS149" s="251"/>
      <c r="AT149" s="85"/>
      <c r="AU149" s="85"/>
      <c r="AV149" s="85"/>
      <c r="AW149" s="85"/>
      <c r="AX149" s="127"/>
      <c r="AY149" s="93"/>
      <c r="AZ149" s="93"/>
      <c r="BA149" s="93"/>
      <c r="BB149" s="93"/>
      <c r="BC149" s="150"/>
      <c r="BD149" s="160"/>
      <c r="BE149" s="151"/>
      <c r="BF149" s="150"/>
      <c r="BG149" s="151"/>
      <c r="BH149" s="93"/>
      <c r="BI149" s="93"/>
      <c r="BJ149" s="93"/>
      <c r="BK149" s="93"/>
      <c r="BL149" s="161"/>
      <c r="BM149" s="128"/>
      <c r="BN149" s="128"/>
      <c r="BO149" s="163"/>
      <c r="BP149" s="159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58"/>
      <c r="CD149" s="127"/>
      <c r="CE149" s="150"/>
      <c r="CF149" s="151"/>
      <c r="CG149" s="150"/>
      <c r="CH149" s="151"/>
      <c r="CI149" s="93"/>
      <c r="CJ149" s="93"/>
      <c r="CK149" s="93"/>
      <c r="CL149" s="150"/>
      <c r="CM149" s="159"/>
      <c r="CN149" s="113"/>
      <c r="CO149" s="113"/>
      <c r="CP149" s="126"/>
      <c r="CQ149" s="159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58"/>
      <c r="DG149" s="164" t="str">
        <f t="shared" si="10"/>
        <v/>
      </c>
      <c r="DH149" s="162"/>
      <c r="DI149" s="94" t="str">
        <f t="shared" si="11"/>
        <v/>
      </c>
      <c r="DJ149" s="181"/>
      <c r="DK149" s="37" t="e">
        <f>VLOOKUP(B149,Facility_Information!$B$6:$O$136,14,FALSE)</f>
        <v>#N/A</v>
      </c>
      <c r="DL149">
        <f t="shared" si="8"/>
        <v>0</v>
      </c>
      <c r="DM149" s="234" t="str">
        <f t="shared" si="9"/>
        <v/>
      </c>
    </row>
    <row r="150" spans="1:117" x14ac:dyDescent="0.25">
      <c r="A150" s="148"/>
      <c r="B150" s="14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122"/>
      <c r="W150" s="123"/>
      <c r="X150" s="232"/>
      <c r="Y150" s="232"/>
      <c r="Z150" s="125"/>
      <c r="AA150" s="124"/>
      <c r="AB150" s="125"/>
      <c r="AC150" s="124"/>
      <c r="AD150" s="124"/>
      <c r="AE150" s="124"/>
      <c r="AF150" s="125"/>
      <c r="AG150" s="124"/>
      <c r="AH150" s="124"/>
      <c r="AI150" s="124"/>
      <c r="AJ150" s="125"/>
      <c r="AK150" s="126"/>
      <c r="AL150" s="85"/>
      <c r="AM150" s="85"/>
      <c r="AN150" s="85"/>
      <c r="AO150" s="85"/>
      <c r="AP150" s="251"/>
      <c r="AQ150" s="251"/>
      <c r="AR150" s="251"/>
      <c r="AS150" s="251"/>
      <c r="AT150" s="85"/>
      <c r="AU150" s="85"/>
      <c r="AV150" s="85"/>
      <c r="AW150" s="85"/>
      <c r="AX150" s="127"/>
      <c r="AY150" s="93"/>
      <c r="AZ150" s="93"/>
      <c r="BA150" s="93"/>
      <c r="BB150" s="93"/>
      <c r="BC150" s="150"/>
      <c r="BD150" s="160"/>
      <c r="BE150" s="151"/>
      <c r="BF150" s="150"/>
      <c r="BG150" s="151"/>
      <c r="BH150" s="93"/>
      <c r="BI150" s="93"/>
      <c r="BJ150" s="93"/>
      <c r="BK150" s="93"/>
      <c r="BL150" s="161"/>
      <c r="BM150" s="128"/>
      <c r="BN150" s="128"/>
      <c r="BO150" s="163"/>
      <c r="BP150" s="159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58"/>
      <c r="CD150" s="127"/>
      <c r="CE150" s="150"/>
      <c r="CF150" s="151"/>
      <c r="CG150" s="150"/>
      <c r="CH150" s="151"/>
      <c r="CI150" s="93"/>
      <c r="CJ150" s="93"/>
      <c r="CK150" s="93"/>
      <c r="CL150" s="150"/>
      <c r="CM150" s="159"/>
      <c r="CN150" s="113"/>
      <c r="CO150" s="113"/>
      <c r="CP150" s="126"/>
      <c r="CQ150" s="159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58"/>
      <c r="DG150" s="164" t="str">
        <f t="shared" si="10"/>
        <v/>
      </c>
      <c r="DH150" s="162"/>
      <c r="DI150" s="94" t="str">
        <f t="shared" si="11"/>
        <v/>
      </c>
      <c r="DJ150" s="181"/>
      <c r="DK150" s="37" t="e">
        <f>VLOOKUP(B150,Facility_Information!$B$6:$O$136,14,FALSE)</f>
        <v>#N/A</v>
      </c>
      <c r="DL150">
        <f t="shared" si="8"/>
        <v>0</v>
      </c>
      <c r="DM150" s="234" t="str">
        <f t="shared" si="9"/>
        <v/>
      </c>
    </row>
    <row r="151" spans="1:117" x14ac:dyDescent="0.25">
      <c r="A151" s="148"/>
      <c r="B151" s="14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122"/>
      <c r="W151" s="123"/>
      <c r="X151" s="232"/>
      <c r="Y151" s="232"/>
      <c r="Z151" s="125"/>
      <c r="AA151" s="124"/>
      <c r="AB151" s="125"/>
      <c r="AC151" s="124"/>
      <c r="AD151" s="124"/>
      <c r="AE151" s="124"/>
      <c r="AF151" s="125"/>
      <c r="AG151" s="124"/>
      <c r="AH151" s="124"/>
      <c r="AI151" s="124"/>
      <c r="AJ151" s="125"/>
      <c r="AK151" s="126"/>
      <c r="AL151" s="85"/>
      <c r="AM151" s="85"/>
      <c r="AN151" s="85"/>
      <c r="AO151" s="85"/>
      <c r="AP151" s="251"/>
      <c r="AQ151" s="251"/>
      <c r="AR151" s="251"/>
      <c r="AS151" s="251"/>
      <c r="AT151" s="85"/>
      <c r="AU151" s="85"/>
      <c r="AV151" s="85"/>
      <c r="AW151" s="85"/>
      <c r="AX151" s="127"/>
      <c r="AY151" s="93"/>
      <c r="AZ151" s="93"/>
      <c r="BA151" s="93"/>
      <c r="BB151" s="93"/>
      <c r="BC151" s="150"/>
      <c r="BD151" s="160"/>
      <c r="BE151" s="151"/>
      <c r="BF151" s="150"/>
      <c r="BG151" s="151"/>
      <c r="BH151" s="93"/>
      <c r="BI151" s="93"/>
      <c r="BJ151" s="93"/>
      <c r="BK151" s="93"/>
      <c r="BL151" s="161"/>
      <c r="BM151" s="128"/>
      <c r="BN151" s="128"/>
      <c r="BO151" s="163"/>
      <c r="BP151" s="159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58"/>
      <c r="CD151" s="127"/>
      <c r="CE151" s="150"/>
      <c r="CF151" s="151"/>
      <c r="CG151" s="150"/>
      <c r="CH151" s="151"/>
      <c r="CI151" s="93"/>
      <c r="CJ151" s="93"/>
      <c r="CK151" s="93"/>
      <c r="CL151" s="150"/>
      <c r="CM151" s="159"/>
      <c r="CN151" s="113"/>
      <c r="CO151" s="113"/>
      <c r="CP151" s="126"/>
      <c r="CQ151" s="159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58"/>
      <c r="DG151" s="164" t="str">
        <f t="shared" si="10"/>
        <v/>
      </c>
      <c r="DH151" s="162"/>
      <c r="DI151" s="94" t="str">
        <f t="shared" si="11"/>
        <v/>
      </c>
      <c r="DJ151" s="181"/>
      <c r="DK151" s="37" t="e">
        <f>VLOOKUP(B151,Facility_Information!$B$6:$O$136,14,FALSE)</f>
        <v>#N/A</v>
      </c>
      <c r="DL151">
        <f t="shared" si="8"/>
        <v>0</v>
      </c>
      <c r="DM151" s="234" t="str">
        <f t="shared" si="9"/>
        <v/>
      </c>
    </row>
    <row r="152" spans="1:117" x14ac:dyDescent="0.25">
      <c r="A152" s="148"/>
      <c r="B152" s="14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122"/>
      <c r="W152" s="123"/>
      <c r="X152" s="232"/>
      <c r="Y152" s="232"/>
      <c r="Z152" s="125"/>
      <c r="AA152" s="124"/>
      <c r="AB152" s="125"/>
      <c r="AC152" s="124"/>
      <c r="AD152" s="124"/>
      <c r="AE152" s="124"/>
      <c r="AF152" s="125"/>
      <c r="AG152" s="124"/>
      <c r="AH152" s="124"/>
      <c r="AI152" s="124"/>
      <c r="AJ152" s="125"/>
      <c r="AK152" s="126"/>
      <c r="AL152" s="85"/>
      <c r="AM152" s="85"/>
      <c r="AN152" s="85"/>
      <c r="AO152" s="85"/>
      <c r="AP152" s="251"/>
      <c r="AQ152" s="251"/>
      <c r="AR152" s="251"/>
      <c r="AS152" s="251"/>
      <c r="AT152" s="85"/>
      <c r="AU152" s="85"/>
      <c r="AV152" s="85"/>
      <c r="AW152" s="85"/>
      <c r="AX152" s="127"/>
      <c r="AY152" s="93"/>
      <c r="AZ152" s="93"/>
      <c r="BA152" s="93"/>
      <c r="BB152" s="93"/>
      <c r="BC152" s="150"/>
      <c r="BD152" s="160"/>
      <c r="BE152" s="151"/>
      <c r="BF152" s="150"/>
      <c r="BG152" s="151"/>
      <c r="BH152" s="93"/>
      <c r="BI152" s="93"/>
      <c r="BJ152" s="93"/>
      <c r="BK152" s="93"/>
      <c r="BL152" s="161"/>
      <c r="BM152" s="128"/>
      <c r="BN152" s="128"/>
      <c r="BO152" s="163"/>
      <c r="BP152" s="159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58"/>
      <c r="CD152" s="127"/>
      <c r="CE152" s="150"/>
      <c r="CF152" s="151"/>
      <c r="CG152" s="150"/>
      <c r="CH152" s="151"/>
      <c r="CI152" s="93"/>
      <c r="CJ152" s="93"/>
      <c r="CK152" s="93"/>
      <c r="CL152" s="150"/>
      <c r="CM152" s="159"/>
      <c r="CN152" s="113"/>
      <c r="CO152" s="113"/>
      <c r="CP152" s="126"/>
      <c r="CQ152" s="159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58"/>
      <c r="DG152" s="164" t="str">
        <f t="shared" si="10"/>
        <v/>
      </c>
      <c r="DH152" s="162"/>
      <c r="DI152" s="94" t="str">
        <f t="shared" si="11"/>
        <v/>
      </c>
      <c r="DJ152" s="181"/>
      <c r="DK152" s="37" t="e">
        <f>VLOOKUP(B152,Facility_Information!$B$6:$O$136,14,FALSE)</f>
        <v>#N/A</v>
      </c>
      <c r="DL152">
        <f t="shared" si="8"/>
        <v>0</v>
      </c>
      <c r="DM152" s="234" t="str">
        <f t="shared" si="9"/>
        <v/>
      </c>
    </row>
    <row r="153" spans="1:117" x14ac:dyDescent="0.25">
      <c r="A153" s="148"/>
      <c r="B153" s="14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122"/>
      <c r="W153" s="123"/>
      <c r="X153" s="232"/>
      <c r="Y153" s="232"/>
      <c r="Z153" s="125"/>
      <c r="AA153" s="124"/>
      <c r="AB153" s="125"/>
      <c r="AC153" s="124"/>
      <c r="AD153" s="124"/>
      <c r="AE153" s="124"/>
      <c r="AF153" s="125"/>
      <c r="AG153" s="124"/>
      <c r="AH153" s="124"/>
      <c r="AI153" s="124"/>
      <c r="AJ153" s="125"/>
      <c r="AK153" s="126"/>
      <c r="AL153" s="85"/>
      <c r="AM153" s="85"/>
      <c r="AN153" s="85"/>
      <c r="AO153" s="85"/>
      <c r="AP153" s="251"/>
      <c r="AQ153" s="251"/>
      <c r="AR153" s="251"/>
      <c r="AS153" s="251"/>
      <c r="AT153" s="85"/>
      <c r="AU153" s="85"/>
      <c r="AV153" s="85"/>
      <c r="AW153" s="85"/>
      <c r="AX153" s="127"/>
      <c r="AY153" s="93"/>
      <c r="AZ153" s="93"/>
      <c r="BA153" s="93"/>
      <c r="BB153" s="93"/>
      <c r="BC153" s="150"/>
      <c r="BD153" s="160"/>
      <c r="BE153" s="151"/>
      <c r="BF153" s="150"/>
      <c r="BG153" s="151"/>
      <c r="BH153" s="93"/>
      <c r="BI153" s="93"/>
      <c r="BJ153" s="93"/>
      <c r="BK153" s="93"/>
      <c r="BL153" s="161"/>
      <c r="BM153" s="128"/>
      <c r="BN153" s="128"/>
      <c r="BO153" s="163"/>
      <c r="BP153" s="159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58"/>
      <c r="CD153" s="127"/>
      <c r="CE153" s="150"/>
      <c r="CF153" s="151"/>
      <c r="CG153" s="150"/>
      <c r="CH153" s="151"/>
      <c r="CI153" s="93"/>
      <c r="CJ153" s="93"/>
      <c r="CK153" s="93"/>
      <c r="CL153" s="150"/>
      <c r="CM153" s="159"/>
      <c r="CN153" s="113"/>
      <c r="CO153" s="113"/>
      <c r="CP153" s="126"/>
      <c r="CQ153" s="159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58"/>
      <c r="DG153" s="164" t="str">
        <f t="shared" si="10"/>
        <v/>
      </c>
      <c r="DH153" s="162"/>
      <c r="DI153" s="94" t="str">
        <f t="shared" si="11"/>
        <v/>
      </c>
      <c r="DJ153" s="181"/>
      <c r="DK153" s="37" t="e">
        <f>VLOOKUP(B153,Facility_Information!$B$6:$O$136,14,FALSE)</f>
        <v>#N/A</v>
      </c>
      <c r="DL153">
        <f t="shared" si="8"/>
        <v>0</v>
      </c>
      <c r="DM153" s="234" t="str">
        <f t="shared" si="9"/>
        <v/>
      </c>
    </row>
    <row r="154" spans="1:117" x14ac:dyDescent="0.25">
      <c r="A154" s="148"/>
      <c r="B154" s="14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122"/>
      <c r="W154" s="123"/>
      <c r="X154" s="232"/>
      <c r="Y154" s="232"/>
      <c r="Z154" s="125"/>
      <c r="AA154" s="124"/>
      <c r="AB154" s="125"/>
      <c r="AC154" s="124"/>
      <c r="AD154" s="124"/>
      <c r="AE154" s="124"/>
      <c r="AF154" s="125"/>
      <c r="AG154" s="124"/>
      <c r="AH154" s="124"/>
      <c r="AI154" s="124"/>
      <c r="AJ154" s="125"/>
      <c r="AK154" s="126"/>
      <c r="AL154" s="85"/>
      <c r="AM154" s="85"/>
      <c r="AN154" s="85"/>
      <c r="AO154" s="85"/>
      <c r="AP154" s="251"/>
      <c r="AQ154" s="251"/>
      <c r="AR154" s="251"/>
      <c r="AS154" s="251"/>
      <c r="AT154" s="85"/>
      <c r="AU154" s="85"/>
      <c r="AV154" s="85"/>
      <c r="AW154" s="85"/>
      <c r="AX154" s="127"/>
      <c r="AY154" s="93"/>
      <c r="AZ154" s="93"/>
      <c r="BA154" s="93"/>
      <c r="BB154" s="93"/>
      <c r="BC154" s="150"/>
      <c r="BD154" s="160"/>
      <c r="BE154" s="151"/>
      <c r="BF154" s="150"/>
      <c r="BG154" s="151"/>
      <c r="BH154" s="93"/>
      <c r="BI154" s="93"/>
      <c r="BJ154" s="93"/>
      <c r="BK154" s="93"/>
      <c r="BL154" s="161"/>
      <c r="BM154" s="128"/>
      <c r="BN154" s="128"/>
      <c r="BO154" s="163"/>
      <c r="BP154" s="159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58"/>
      <c r="CD154" s="127"/>
      <c r="CE154" s="150"/>
      <c r="CF154" s="151"/>
      <c r="CG154" s="150"/>
      <c r="CH154" s="151"/>
      <c r="CI154" s="93"/>
      <c r="CJ154" s="93"/>
      <c r="CK154" s="93"/>
      <c r="CL154" s="150"/>
      <c r="CM154" s="159"/>
      <c r="CN154" s="113"/>
      <c r="CO154" s="113"/>
      <c r="CP154" s="126"/>
      <c r="CQ154" s="159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58"/>
      <c r="DG154" s="164" t="str">
        <f t="shared" si="10"/>
        <v/>
      </c>
      <c r="DH154" s="162"/>
      <c r="DI154" s="94" t="str">
        <f t="shared" si="11"/>
        <v/>
      </c>
      <c r="DJ154" s="181"/>
      <c r="DK154" s="37" t="e">
        <f>VLOOKUP(B154,Facility_Information!$B$6:$O$136,14,FALSE)</f>
        <v>#N/A</v>
      </c>
      <c r="DL154">
        <f t="shared" si="8"/>
        <v>0</v>
      </c>
      <c r="DM154" s="234" t="str">
        <f t="shared" si="9"/>
        <v/>
      </c>
    </row>
    <row r="155" spans="1:117" x14ac:dyDescent="0.25">
      <c r="A155" s="148"/>
      <c r="B155" s="14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122"/>
      <c r="W155" s="123"/>
      <c r="X155" s="232"/>
      <c r="Y155" s="232"/>
      <c r="Z155" s="125"/>
      <c r="AA155" s="124"/>
      <c r="AB155" s="125"/>
      <c r="AC155" s="124"/>
      <c r="AD155" s="124"/>
      <c r="AE155" s="124"/>
      <c r="AF155" s="125"/>
      <c r="AG155" s="124"/>
      <c r="AH155" s="124"/>
      <c r="AI155" s="124"/>
      <c r="AJ155" s="125"/>
      <c r="AK155" s="126"/>
      <c r="AL155" s="85"/>
      <c r="AM155" s="85"/>
      <c r="AN155" s="85"/>
      <c r="AO155" s="85"/>
      <c r="AP155" s="251"/>
      <c r="AQ155" s="251"/>
      <c r="AR155" s="251"/>
      <c r="AS155" s="251"/>
      <c r="AT155" s="85"/>
      <c r="AU155" s="85"/>
      <c r="AV155" s="85"/>
      <c r="AW155" s="85"/>
      <c r="AX155" s="127"/>
      <c r="AY155" s="93"/>
      <c r="AZ155" s="93"/>
      <c r="BA155" s="93"/>
      <c r="BB155" s="93"/>
      <c r="BC155" s="150"/>
      <c r="BD155" s="160"/>
      <c r="BE155" s="151"/>
      <c r="BF155" s="150"/>
      <c r="BG155" s="151"/>
      <c r="BH155" s="93"/>
      <c r="BI155" s="93"/>
      <c r="BJ155" s="93"/>
      <c r="BK155" s="93"/>
      <c r="BL155" s="161"/>
      <c r="BM155" s="128"/>
      <c r="BN155" s="128"/>
      <c r="BO155" s="163"/>
      <c r="BP155" s="159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58"/>
      <c r="CD155" s="127"/>
      <c r="CE155" s="150"/>
      <c r="CF155" s="151"/>
      <c r="CG155" s="150"/>
      <c r="CH155" s="151"/>
      <c r="CI155" s="93"/>
      <c r="CJ155" s="93"/>
      <c r="CK155" s="93"/>
      <c r="CL155" s="150"/>
      <c r="CM155" s="159"/>
      <c r="CN155" s="113"/>
      <c r="CO155" s="113"/>
      <c r="CP155" s="126"/>
      <c r="CQ155" s="159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58"/>
      <c r="DG155" s="164" t="str">
        <f t="shared" si="10"/>
        <v/>
      </c>
      <c r="DH155" s="162"/>
      <c r="DI155" s="94" t="str">
        <f t="shared" si="11"/>
        <v/>
      </c>
      <c r="DJ155" s="181"/>
      <c r="DK155" s="37" t="e">
        <f>VLOOKUP(B155,Facility_Information!$B$6:$O$136,14,FALSE)</f>
        <v>#N/A</v>
      </c>
      <c r="DL155">
        <f t="shared" si="8"/>
        <v>0</v>
      </c>
      <c r="DM155" s="234" t="str">
        <f t="shared" si="9"/>
        <v/>
      </c>
    </row>
    <row r="156" spans="1:117" x14ac:dyDescent="0.25">
      <c r="A156" s="148"/>
      <c r="B156" s="14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122"/>
      <c r="W156" s="123"/>
      <c r="X156" s="232"/>
      <c r="Y156" s="232"/>
      <c r="Z156" s="125"/>
      <c r="AA156" s="124"/>
      <c r="AB156" s="125"/>
      <c r="AC156" s="124"/>
      <c r="AD156" s="124"/>
      <c r="AE156" s="124"/>
      <c r="AF156" s="125"/>
      <c r="AG156" s="124"/>
      <c r="AH156" s="124"/>
      <c r="AI156" s="124"/>
      <c r="AJ156" s="125"/>
      <c r="AK156" s="126"/>
      <c r="AL156" s="85"/>
      <c r="AM156" s="85"/>
      <c r="AN156" s="85"/>
      <c r="AO156" s="85"/>
      <c r="AP156" s="251"/>
      <c r="AQ156" s="251"/>
      <c r="AR156" s="251"/>
      <c r="AS156" s="251"/>
      <c r="AT156" s="85"/>
      <c r="AU156" s="85"/>
      <c r="AV156" s="85"/>
      <c r="AW156" s="85"/>
      <c r="AX156" s="127"/>
      <c r="AY156" s="93"/>
      <c r="AZ156" s="93"/>
      <c r="BA156" s="93"/>
      <c r="BB156" s="93"/>
      <c r="BC156" s="150"/>
      <c r="BD156" s="160"/>
      <c r="BE156" s="151"/>
      <c r="BF156" s="150"/>
      <c r="BG156" s="151"/>
      <c r="BH156" s="93"/>
      <c r="BI156" s="93"/>
      <c r="BJ156" s="93"/>
      <c r="BK156" s="93"/>
      <c r="BL156" s="161"/>
      <c r="BM156" s="128"/>
      <c r="BN156" s="128"/>
      <c r="BO156" s="163"/>
      <c r="BP156" s="159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58"/>
      <c r="CD156" s="127"/>
      <c r="CE156" s="150"/>
      <c r="CF156" s="151"/>
      <c r="CG156" s="150"/>
      <c r="CH156" s="151"/>
      <c r="CI156" s="93"/>
      <c r="CJ156" s="93"/>
      <c r="CK156" s="93"/>
      <c r="CL156" s="150"/>
      <c r="CM156" s="159"/>
      <c r="CN156" s="113"/>
      <c r="CO156" s="113"/>
      <c r="CP156" s="126"/>
      <c r="CQ156" s="159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58"/>
      <c r="DG156" s="164" t="str">
        <f t="shared" si="10"/>
        <v/>
      </c>
      <c r="DH156" s="162"/>
      <c r="DI156" s="94" t="str">
        <f t="shared" si="11"/>
        <v/>
      </c>
      <c r="DJ156" s="181"/>
      <c r="DK156" s="37" t="e">
        <f>VLOOKUP(B156,Facility_Information!$B$6:$O$136,14,FALSE)</f>
        <v>#N/A</v>
      </c>
      <c r="DL156">
        <f t="shared" si="8"/>
        <v>0</v>
      </c>
      <c r="DM156" s="234" t="str">
        <f t="shared" si="9"/>
        <v/>
      </c>
    </row>
    <row r="157" spans="1:117" x14ac:dyDescent="0.25">
      <c r="A157" s="148"/>
      <c r="B157" s="14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122"/>
      <c r="W157" s="123"/>
      <c r="X157" s="232"/>
      <c r="Y157" s="232"/>
      <c r="Z157" s="125"/>
      <c r="AA157" s="124"/>
      <c r="AB157" s="125"/>
      <c r="AC157" s="124"/>
      <c r="AD157" s="124"/>
      <c r="AE157" s="124"/>
      <c r="AF157" s="125"/>
      <c r="AG157" s="124"/>
      <c r="AH157" s="124"/>
      <c r="AI157" s="124"/>
      <c r="AJ157" s="125"/>
      <c r="AK157" s="126"/>
      <c r="AL157" s="85"/>
      <c r="AM157" s="85"/>
      <c r="AN157" s="85"/>
      <c r="AO157" s="85"/>
      <c r="AP157" s="251"/>
      <c r="AQ157" s="251"/>
      <c r="AR157" s="251"/>
      <c r="AS157" s="251"/>
      <c r="AT157" s="85"/>
      <c r="AU157" s="85"/>
      <c r="AV157" s="85"/>
      <c r="AW157" s="85"/>
      <c r="AX157" s="127"/>
      <c r="AY157" s="93"/>
      <c r="AZ157" s="93"/>
      <c r="BA157" s="93"/>
      <c r="BB157" s="93"/>
      <c r="BC157" s="150"/>
      <c r="BD157" s="160"/>
      <c r="BE157" s="151"/>
      <c r="BF157" s="150"/>
      <c r="BG157" s="151"/>
      <c r="BH157" s="93"/>
      <c r="BI157" s="93"/>
      <c r="BJ157" s="93"/>
      <c r="BK157" s="93"/>
      <c r="BL157" s="161"/>
      <c r="BM157" s="128"/>
      <c r="BN157" s="128"/>
      <c r="BO157" s="163"/>
      <c r="BP157" s="159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58"/>
      <c r="CD157" s="127"/>
      <c r="CE157" s="150"/>
      <c r="CF157" s="151"/>
      <c r="CG157" s="150"/>
      <c r="CH157" s="151"/>
      <c r="CI157" s="93"/>
      <c r="CJ157" s="93"/>
      <c r="CK157" s="93"/>
      <c r="CL157" s="150"/>
      <c r="CM157" s="159"/>
      <c r="CN157" s="113"/>
      <c r="CO157" s="113"/>
      <c r="CP157" s="126"/>
      <c r="CQ157" s="159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58"/>
      <c r="DG157" s="164" t="str">
        <f t="shared" si="10"/>
        <v/>
      </c>
      <c r="DH157" s="162"/>
      <c r="DI157" s="94" t="str">
        <f t="shared" si="11"/>
        <v/>
      </c>
      <c r="DJ157" s="181"/>
      <c r="DK157" s="37" t="e">
        <f>VLOOKUP(B157,Facility_Information!$B$6:$O$136,14,FALSE)</f>
        <v>#N/A</v>
      </c>
      <c r="DL157">
        <f t="shared" si="8"/>
        <v>0</v>
      </c>
      <c r="DM157" s="234" t="str">
        <f t="shared" si="9"/>
        <v/>
      </c>
    </row>
    <row r="158" spans="1:117" x14ac:dyDescent="0.25">
      <c r="A158" s="148"/>
      <c r="B158" s="14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122"/>
      <c r="W158" s="123"/>
      <c r="X158" s="232"/>
      <c r="Y158" s="232"/>
      <c r="Z158" s="125"/>
      <c r="AA158" s="124"/>
      <c r="AB158" s="125"/>
      <c r="AC158" s="124"/>
      <c r="AD158" s="124"/>
      <c r="AE158" s="124"/>
      <c r="AF158" s="125"/>
      <c r="AG158" s="124"/>
      <c r="AH158" s="124"/>
      <c r="AI158" s="124"/>
      <c r="AJ158" s="125"/>
      <c r="AK158" s="126"/>
      <c r="AL158" s="85"/>
      <c r="AM158" s="85"/>
      <c r="AN158" s="85"/>
      <c r="AO158" s="85"/>
      <c r="AP158" s="251"/>
      <c r="AQ158" s="251"/>
      <c r="AR158" s="251"/>
      <c r="AS158" s="251"/>
      <c r="AT158" s="85"/>
      <c r="AU158" s="85"/>
      <c r="AV158" s="85"/>
      <c r="AW158" s="85"/>
      <c r="AX158" s="127"/>
      <c r="AY158" s="93"/>
      <c r="AZ158" s="93"/>
      <c r="BA158" s="93"/>
      <c r="BB158" s="93"/>
      <c r="BC158" s="150"/>
      <c r="BD158" s="160"/>
      <c r="BE158" s="151"/>
      <c r="BF158" s="150"/>
      <c r="BG158" s="151"/>
      <c r="BH158" s="93"/>
      <c r="BI158" s="93"/>
      <c r="BJ158" s="93"/>
      <c r="BK158" s="93"/>
      <c r="BL158" s="161"/>
      <c r="BM158" s="128"/>
      <c r="BN158" s="128"/>
      <c r="BO158" s="163"/>
      <c r="BP158" s="159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58"/>
      <c r="CD158" s="127"/>
      <c r="CE158" s="150"/>
      <c r="CF158" s="151"/>
      <c r="CG158" s="150"/>
      <c r="CH158" s="151"/>
      <c r="CI158" s="93"/>
      <c r="CJ158" s="93"/>
      <c r="CK158" s="93"/>
      <c r="CL158" s="150"/>
      <c r="CM158" s="159"/>
      <c r="CN158" s="113"/>
      <c r="CO158" s="113"/>
      <c r="CP158" s="126"/>
      <c r="CQ158" s="159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58"/>
      <c r="DG158" s="164" t="str">
        <f t="shared" si="10"/>
        <v/>
      </c>
      <c r="DH158" s="162"/>
      <c r="DI158" s="94" t="str">
        <f t="shared" si="11"/>
        <v/>
      </c>
      <c r="DJ158" s="181"/>
      <c r="DK158" s="37" t="e">
        <f>VLOOKUP(B158,Facility_Information!$B$6:$O$136,14,FALSE)</f>
        <v>#N/A</v>
      </c>
      <c r="DL158">
        <f t="shared" si="8"/>
        <v>0</v>
      </c>
      <c r="DM158" s="234" t="str">
        <f t="shared" si="9"/>
        <v/>
      </c>
    </row>
    <row r="159" spans="1:117" x14ac:dyDescent="0.25">
      <c r="A159" s="148"/>
      <c r="B159" s="14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122"/>
      <c r="W159" s="123"/>
      <c r="X159" s="232"/>
      <c r="Y159" s="232"/>
      <c r="Z159" s="125"/>
      <c r="AA159" s="124"/>
      <c r="AB159" s="125"/>
      <c r="AC159" s="124"/>
      <c r="AD159" s="124"/>
      <c r="AE159" s="124"/>
      <c r="AF159" s="125"/>
      <c r="AG159" s="124"/>
      <c r="AH159" s="124"/>
      <c r="AI159" s="124"/>
      <c r="AJ159" s="125"/>
      <c r="AK159" s="126"/>
      <c r="AL159" s="85"/>
      <c r="AM159" s="85"/>
      <c r="AN159" s="85"/>
      <c r="AO159" s="85"/>
      <c r="AP159" s="251"/>
      <c r="AQ159" s="251"/>
      <c r="AR159" s="251"/>
      <c r="AS159" s="251"/>
      <c r="AT159" s="85"/>
      <c r="AU159" s="85"/>
      <c r="AV159" s="85"/>
      <c r="AW159" s="85"/>
      <c r="AX159" s="127"/>
      <c r="AY159" s="93"/>
      <c r="AZ159" s="93"/>
      <c r="BA159" s="93"/>
      <c r="BB159" s="93"/>
      <c r="BC159" s="150"/>
      <c r="BD159" s="160"/>
      <c r="BE159" s="151"/>
      <c r="BF159" s="150"/>
      <c r="BG159" s="151"/>
      <c r="BH159" s="93"/>
      <c r="BI159" s="93"/>
      <c r="BJ159" s="93"/>
      <c r="BK159" s="93"/>
      <c r="BL159" s="161"/>
      <c r="BM159" s="128"/>
      <c r="BN159" s="128"/>
      <c r="BO159" s="163"/>
      <c r="BP159" s="159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58"/>
      <c r="CD159" s="127"/>
      <c r="CE159" s="150"/>
      <c r="CF159" s="151"/>
      <c r="CG159" s="150"/>
      <c r="CH159" s="151"/>
      <c r="CI159" s="93"/>
      <c r="CJ159" s="93"/>
      <c r="CK159" s="93"/>
      <c r="CL159" s="150"/>
      <c r="CM159" s="159"/>
      <c r="CN159" s="113"/>
      <c r="CO159" s="113"/>
      <c r="CP159" s="126"/>
      <c r="CQ159" s="159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58"/>
      <c r="DG159" s="164" t="str">
        <f t="shared" si="10"/>
        <v/>
      </c>
      <c r="DH159" s="162"/>
      <c r="DI159" s="94" t="str">
        <f t="shared" si="11"/>
        <v/>
      </c>
      <c r="DJ159" s="181"/>
      <c r="DK159" s="37" t="e">
        <f>VLOOKUP(B159,Facility_Information!$B$6:$O$136,14,FALSE)</f>
        <v>#N/A</v>
      </c>
      <c r="DL159">
        <f t="shared" si="8"/>
        <v>0</v>
      </c>
      <c r="DM159" s="234" t="str">
        <f t="shared" si="9"/>
        <v/>
      </c>
    </row>
    <row r="160" spans="1:117" x14ac:dyDescent="0.25">
      <c r="A160" s="148"/>
      <c r="B160" s="14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122"/>
      <c r="W160" s="123"/>
      <c r="X160" s="232"/>
      <c r="Y160" s="232"/>
      <c r="Z160" s="125"/>
      <c r="AA160" s="124"/>
      <c r="AB160" s="125"/>
      <c r="AC160" s="124"/>
      <c r="AD160" s="124"/>
      <c r="AE160" s="124"/>
      <c r="AF160" s="125"/>
      <c r="AG160" s="124"/>
      <c r="AH160" s="124"/>
      <c r="AI160" s="124"/>
      <c r="AJ160" s="125"/>
      <c r="AK160" s="126"/>
      <c r="AL160" s="85"/>
      <c r="AM160" s="85"/>
      <c r="AN160" s="85"/>
      <c r="AO160" s="85"/>
      <c r="AP160" s="251"/>
      <c r="AQ160" s="251"/>
      <c r="AR160" s="251"/>
      <c r="AS160" s="251"/>
      <c r="AT160" s="85"/>
      <c r="AU160" s="85"/>
      <c r="AV160" s="85"/>
      <c r="AW160" s="85"/>
      <c r="AX160" s="127"/>
      <c r="AY160" s="93"/>
      <c r="AZ160" s="93"/>
      <c r="BA160" s="93"/>
      <c r="BB160" s="93"/>
      <c r="BC160" s="150"/>
      <c r="BD160" s="160"/>
      <c r="BE160" s="151"/>
      <c r="BF160" s="150"/>
      <c r="BG160" s="151"/>
      <c r="BH160" s="93"/>
      <c r="BI160" s="93"/>
      <c r="BJ160" s="93"/>
      <c r="BK160" s="93"/>
      <c r="BL160" s="161"/>
      <c r="BM160" s="128"/>
      <c r="BN160" s="128"/>
      <c r="BO160" s="163"/>
      <c r="BP160" s="159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58"/>
      <c r="CD160" s="127"/>
      <c r="CE160" s="150"/>
      <c r="CF160" s="151"/>
      <c r="CG160" s="150"/>
      <c r="CH160" s="151"/>
      <c r="CI160" s="93"/>
      <c r="CJ160" s="93"/>
      <c r="CK160" s="93"/>
      <c r="CL160" s="150"/>
      <c r="CM160" s="159"/>
      <c r="CN160" s="113"/>
      <c r="CO160" s="113"/>
      <c r="CP160" s="126"/>
      <c r="CQ160" s="159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58"/>
      <c r="DG160" s="164" t="str">
        <f t="shared" si="10"/>
        <v/>
      </c>
      <c r="DH160" s="162"/>
      <c r="DI160" s="94" t="str">
        <f t="shared" si="11"/>
        <v/>
      </c>
      <c r="DJ160" s="181"/>
      <c r="DK160" s="37" t="e">
        <f>VLOOKUP(B160,Facility_Information!$B$6:$O$136,14,FALSE)</f>
        <v>#N/A</v>
      </c>
      <c r="DL160">
        <f t="shared" si="8"/>
        <v>0</v>
      </c>
      <c r="DM160" s="234" t="str">
        <f t="shared" si="9"/>
        <v/>
      </c>
    </row>
    <row r="161" spans="1:117" x14ac:dyDescent="0.25">
      <c r="A161" s="148"/>
      <c r="B161" s="14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122"/>
      <c r="W161" s="123"/>
      <c r="X161" s="232"/>
      <c r="Y161" s="232"/>
      <c r="Z161" s="125"/>
      <c r="AA161" s="124"/>
      <c r="AB161" s="125"/>
      <c r="AC161" s="124"/>
      <c r="AD161" s="124"/>
      <c r="AE161" s="124"/>
      <c r="AF161" s="125"/>
      <c r="AG161" s="124"/>
      <c r="AH161" s="124"/>
      <c r="AI161" s="124"/>
      <c r="AJ161" s="125"/>
      <c r="AK161" s="126"/>
      <c r="AL161" s="85"/>
      <c r="AM161" s="85"/>
      <c r="AN161" s="85"/>
      <c r="AO161" s="85"/>
      <c r="AP161" s="251"/>
      <c r="AQ161" s="251"/>
      <c r="AR161" s="251"/>
      <c r="AS161" s="251"/>
      <c r="AT161" s="85"/>
      <c r="AU161" s="85"/>
      <c r="AV161" s="85"/>
      <c r="AW161" s="85"/>
      <c r="AX161" s="127"/>
      <c r="AY161" s="93"/>
      <c r="AZ161" s="93"/>
      <c r="BA161" s="93"/>
      <c r="BB161" s="93"/>
      <c r="BC161" s="150"/>
      <c r="BD161" s="160"/>
      <c r="BE161" s="151"/>
      <c r="BF161" s="150"/>
      <c r="BG161" s="151"/>
      <c r="BH161" s="93"/>
      <c r="BI161" s="93"/>
      <c r="BJ161" s="93"/>
      <c r="BK161" s="93"/>
      <c r="BL161" s="161"/>
      <c r="BM161" s="128"/>
      <c r="BN161" s="128"/>
      <c r="BO161" s="163"/>
      <c r="BP161" s="159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58"/>
      <c r="CD161" s="127"/>
      <c r="CE161" s="150"/>
      <c r="CF161" s="151"/>
      <c r="CG161" s="150"/>
      <c r="CH161" s="151"/>
      <c r="CI161" s="93"/>
      <c r="CJ161" s="93"/>
      <c r="CK161" s="93"/>
      <c r="CL161" s="150"/>
      <c r="CM161" s="159"/>
      <c r="CN161" s="113"/>
      <c r="CO161" s="113"/>
      <c r="CP161" s="126"/>
      <c r="CQ161" s="159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58"/>
      <c r="DG161" s="164" t="str">
        <f t="shared" si="10"/>
        <v/>
      </c>
      <c r="DH161" s="162"/>
      <c r="DI161" s="94" t="str">
        <f t="shared" si="11"/>
        <v/>
      </c>
      <c r="DJ161" s="181"/>
      <c r="DK161" s="37" t="e">
        <f>VLOOKUP(B161,Facility_Information!$B$6:$O$136,14,FALSE)</f>
        <v>#N/A</v>
      </c>
      <c r="DL161">
        <f t="shared" si="8"/>
        <v>0</v>
      </c>
      <c r="DM161" s="234" t="str">
        <f t="shared" si="9"/>
        <v/>
      </c>
    </row>
    <row r="162" spans="1:117" x14ac:dyDescent="0.25">
      <c r="A162" s="148"/>
      <c r="B162" s="14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122"/>
      <c r="W162" s="123"/>
      <c r="X162" s="232"/>
      <c r="Y162" s="232"/>
      <c r="Z162" s="125"/>
      <c r="AA162" s="124"/>
      <c r="AB162" s="125"/>
      <c r="AC162" s="124"/>
      <c r="AD162" s="124"/>
      <c r="AE162" s="124"/>
      <c r="AF162" s="125"/>
      <c r="AG162" s="124"/>
      <c r="AH162" s="124"/>
      <c r="AI162" s="124"/>
      <c r="AJ162" s="125"/>
      <c r="AK162" s="126"/>
      <c r="AL162" s="85"/>
      <c r="AM162" s="85"/>
      <c r="AN162" s="85"/>
      <c r="AO162" s="85"/>
      <c r="AP162" s="251"/>
      <c r="AQ162" s="251"/>
      <c r="AR162" s="251"/>
      <c r="AS162" s="251"/>
      <c r="AT162" s="85"/>
      <c r="AU162" s="85"/>
      <c r="AV162" s="85"/>
      <c r="AW162" s="85"/>
      <c r="AX162" s="127"/>
      <c r="AY162" s="93"/>
      <c r="AZ162" s="93"/>
      <c r="BA162" s="93"/>
      <c r="BB162" s="93"/>
      <c r="BC162" s="150"/>
      <c r="BD162" s="160"/>
      <c r="BE162" s="151"/>
      <c r="BF162" s="150"/>
      <c r="BG162" s="151"/>
      <c r="BH162" s="93"/>
      <c r="BI162" s="93"/>
      <c r="BJ162" s="93"/>
      <c r="BK162" s="93"/>
      <c r="BL162" s="161"/>
      <c r="BM162" s="128"/>
      <c r="BN162" s="128"/>
      <c r="BO162" s="163"/>
      <c r="BP162" s="159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58"/>
      <c r="CD162" s="127"/>
      <c r="CE162" s="150"/>
      <c r="CF162" s="151"/>
      <c r="CG162" s="150"/>
      <c r="CH162" s="151"/>
      <c r="CI162" s="93"/>
      <c r="CJ162" s="93"/>
      <c r="CK162" s="93"/>
      <c r="CL162" s="150"/>
      <c r="CM162" s="159"/>
      <c r="CN162" s="113"/>
      <c r="CO162" s="113"/>
      <c r="CP162" s="126"/>
      <c r="CQ162" s="159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58"/>
      <c r="DG162" s="164" t="str">
        <f t="shared" si="10"/>
        <v/>
      </c>
      <c r="DH162" s="162"/>
      <c r="DI162" s="94" t="str">
        <f t="shared" si="11"/>
        <v/>
      </c>
      <c r="DJ162" s="181"/>
      <c r="DK162" s="37" t="e">
        <f>VLOOKUP(B162,Facility_Information!$B$6:$O$136,14,FALSE)</f>
        <v>#N/A</v>
      </c>
      <c r="DL162">
        <f t="shared" si="8"/>
        <v>0</v>
      </c>
      <c r="DM162" s="234" t="str">
        <f t="shared" si="9"/>
        <v/>
      </c>
    </row>
    <row r="163" spans="1:117" x14ac:dyDescent="0.25">
      <c r="A163" s="148"/>
      <c r="B163" s="14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122"/>
      <c r="W163" s="123"/>
      <c r="X163" s="232"/>
      <c r="Y163" s="232"/>
      <c r="Z163" s="125"/>
      <c r="AA163" s="124"/>
      <c r="AB163" s="125"/>
      <c r="AC163" s="124"/>
      <c r="AD163" s="124"/>
      <c r="AE163" s="124"/>
      <c r="AF163" s="125"/>
      <c r="AG163" s="124"/>
      <c r="AH163" s="124"/>
      <c r="AI163" s="124"/>
      <c r="AJ163" s="125"/>
      <c r="AK163" s="126"/>
      <c r="AL163" s="85"/>
      <c r="AM163" s="85"/>
      <c r="AN163" s="85"/>
      <c r="AO163" s="85"/>
      <c r="AP163" s="251"/>
      <c r="AQ163" s="251"/>
      <c r="AR163" s="251"/>
      <c r="AS163" s="251"/>
      <c r="AT163" s="85"/>
      <c r="AU163" s="85"/>
      <c r="AV163" s="85"/>
      <c r="AW163" s="85"/>
      <c r="AX163" s="127"/>
      <c r="AY163" s="93"/>
      <c r="AZ163" s="93"/>
      <c r="BA163" s="93"/>
      <c r="BB163" s="93"/>
      <c r="BC163" s="150"/>
      <c r="BD163" s="160"/>
      <c r="BE163" s="151"/>
      <c r="BF163" s="150"/>
      <c r="BG163" s="151"/>
      <c r="BH163" s="93"/>
      <c r="BI163" s="93"/>
      <c r="BJ163" s="93"/>
      <c r="BK163" s="93"/>
      <c r="BL163" s="161"/>
      <c r="BM163" s="128"/>
      <c r="BN163" s="128"/>
      <c r="BO163" s="163"/>
      <c r="BP163" s="159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58"/>
      <c r="CD163" s="127"/>
      <c r="CE163" s="150"/>
      <c r="CF163" s="151"/>
      <c r="CG163" s="150"/>
      <c r="CH163" s="151"/>
      <c r="CI163" s="93"/>
      <c r="CJ163" s="93"/>
      <c r="CK163" s="93"/>
      <c r="CL163" s="150"/>
      <c r="CM163" s="159"/>
      <c r="CN163" s="113"/>
      <c r="CO163" s="113"/>
      <c r="CP163" s="126"/>
      <c r="CQ163" s="159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58"/>
      <c r="DG163" s="164" t="str">
        <f t="shared" si="10"/>
        <v/>
      </c>
      <c r="DH163" s="162"/>
      <c r="DI163" s="94" t="str">
        <f t="shared" si="11"/>
        <v/>
      </c>
      <c r="DJ163" s="181"/>
      <c r="DK163" s="37" t="e">
        <f>VLOOKUP(B163,Facility_Information!$B$6:$O$136,14,FALSE)</f>
        <v>#N/A</v>
      </c>
      <c r="DL163">
        <f t="shared" si="8"/>
        <v>0</v>
      </c>
      <c r="DM163" s="234" t="str">
        <f t="shared" si="9"/>
        <v/>
      </c>
    </row>
    <row r="164" spans="1:117" x14ac:dyDescent="0.25">
      <c r="A164" s="148"/>
      <c r="B164" s="14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122"/>
      <c r="W164" s="123"/>
      <c r="X164" s="232"/>
      <c r="Y164" s="232"/>
      <c r="Z164" s="125"/>
      <c r="AA164" s="124"/>
      <c r="AB164" s="125"/>
      <c r="AC164" s="124"/>
      <c r="AD164" s="124"/>
      <c r="AE164" s="124"/>
      <c r="AF164" s="125"/>
      <c r="AG164" s="124"/>
      <c r="AH164" s="124"/>
      <c r="AI164" s="124"/>
      <c r="AJ164" s="125"/>
      <c r="AK164" s="126"/>
      <c r="AL164" s="85"/>
      <c r="AM164" s="85"/>
      <c r="AN164" s="85"/>
      <c r="AO164" s="85"/>
      <c r="AP164" s="251"/>
      <c r="AQ164" s="251"/>
      <c r="AR164" s="251"/>
      <c r="AS164" s="251"/>
      <c r="AT164" s="85"/>
      <c r="AU164" s="85"/>
      <c r="AV164" s="85"/>
      <c r="AW164" s="85"/>
      <c r="AX164" s="127"/>
      <c r="AY164" s="93"/>
      <c r="AZ164" s="93"/>
      <c r="BA164" s="93"/>
      <c r="BB164" s="93"/>
      <c r="BC164" s="150"/>
      <c r="BD164" s="160"/>
      <c r="BE164" s="151"/>
      <c r="BF164" s="150"/>
      <c r="BG164" s="151"/>
      <c r="BH164" s="93"/>
      <c r="BI164" s="93"/>
      <c r="BJ164" s="93"/>
      <c r="BK164" s="93"/>
      <c r="BL164" s="161"/>
      <c r="BM164" s="128"/>
      <c r="BN164" s="128"/>
      <c r="BO164" s="163"/>
      <c r="BP164" s="159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58"/>
      <c r="CD164" s="127"/>
      <c r="CE164" s="150"/>
      <c r="CF164" s="151"/>
      <c r="CG164" s="150"/>
      <c r="CH164" s="151"/>
      <c r="CI164" s="93"/>
      <c r="CJ164" s="93"/>
      <c r="CK164" s="93"/>
      <c r="CL164" s="150"/>
      <c r="CM164" s="159"/>
      <c r="CN164" s="113"/>
      <c r="CO164" s="113"/>
      <c r="CP164" s="126"/>
      <c r="CQ164" s="159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58"/>
      <c r="DG164" s="164" t="str">
        <f t="shared" si="10"/>
        <v/>
      </c>
      <c r="DH164" s="162"/>
      <c r="DI164" s="94" t="str">
        <f t="shared" si="11"/>
        <v/>
      </c>
      <c r="DJ164" s="181"/>
      <c r="DK164" s="37" t="e">
        <f>VLOOKUP(B164,Facility_Information!$B$6:$O$136,14,FALSE)</f>
        <v>#N/A</v>
      </c>
      <c r="DL164">
        <f t="shared" si="8"/>
        <v>0</v>
      </c>
      <c r="DM164" s="234" t="str">
        <f t="shared" si="9"/>
        <v/>
      </c>
    </row>
    <row r="165" spans="1:117" x14ac:dyDescent="0.25">
      <c r="A165" s="148"/>
      <c r="B165" s="14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122"/>
      <c r="W165" s="123"/>
      <c r="X165" s="232"/>
      <c r="Y165" s="232"/>
      <c r="Z165" s="125"/>
      <c r="AA165" s="124"/>
      <c r="AB165" s="125"/>
      <c r="AC165" s="124"/>
      <c r="AD165" s="124"/>
      <c r="AE165" s="124"/>
      <c r="AF165" s="125"/>
      <c r="AG165" s="124"/>
      <c r="AH165" s="124"/>
      <c r="AI165" s="124"/>
      <c r="AJ165" s="125"/>
      <c r="AK165" s="126"/>
      <c r="AL165" s="85"/>
      <c r="AM165" s="85"/>
      <c r="AN165" s="85"/>
      <c r="AO165" s="85"/>
      <c r="AP165" s="251"/>
      <c r="AQ165" s="251"/>
      <c r="AR165" s="251"/>
      <c r="AS165" s="251"/>
      <c r="AT165" s="85"/>
      <c r="AU165" s="85"/>
      <c r="AV165" s="85"/>
      <c r="AW165" s="85"/>
      <c r="AX165" s="127"/>
      <c r="AY165" s="93"/>
      <c r="AZ165" s="93"/>
      <c r="BA165" s="93"/>
      <c r="BB165" s="93"/>
      <c r="BC165" s="150"/>
      <c r="BD165" s="160"/>
      <c r="BE165" s="151"/>
      <c r="BF165" s="150"/>
      <c r="BG165" s="151"/>
      <c r="BH165" s="93"/>
      <c r="BI165" s="93"/>
      <c r="BJ165" s="93"/>
      <c r="BK165" s="93"/>
      <c r="BL165" s="161"/>
      <c r="BM165" s="128"/>
      <c r="BN165" s="128"/>
      <c r="BO165" s="163"/>
      <c r="BP165" s="159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58"/>
      <c r="CD165" s="127"/>
      <c r="CE165" s="150"/>
      <c r="CF165" s="151"/>
      <c r="CG165" s="150"/>
      <c r="CH165" s="151"/>
      <c r="CI165" s="93"/>
      <c r="CJ165" s="93"/>
      <c r="CK165" s="93"/>
      <c r="CL165" s="150"/>
      <c r="CM165" s="159"/>
      <c r="CN165" s="113"/>
      <c r="CO165" s="113"/>
      <c r="CP165" s="126"/>
      <c r="CQ165" s="159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58"/>
      <c r="DG165" s="164" t="str">
        <f t="shared" si="10"/>
        <v/>
      </c>
      <c r="DH165" s="162"/>
      <c r="DI165" s="94" t="str">
        <f t="shared" si="11"/>
        <v/>
      </c>
      <c r="DJ165" s="181"/>
      <c r="DK165" s="37" t="e">
        <f>VLOOKUP(B165,Facility_Information!$B$6:$O$136,14,FALSE)</f>
        <v>#N/A</v>
      </c>
      <c r="DL165">
        <f t="shared" si="8"/>
        <v>0</v>
      </c>
      <c r="DM165" s="234" t="str">
        <f t="shared" si="9"/>
        <v/>
      </c>
    </row>
    <row r="166" spans="1:117" x14ac:dyDescent="0.25">
      <c r="A166" s="148"/>
      <c r="B166" s="14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122"/>
      <c r="W166" s="123"/>
      <c r="X166" s="232"/>
      <c r="Y166" s="232"/>
      <c r="Z166" s="125"/>
      <c r="AA166" s="124"/>
      <c r="AB166" s="125"/>
      <c r="AC166" s="124"/>
      <c r="AD166" s="124"/>
      <c r="AE166" s="124"/>
      <c r="AF166" s="125"/>
      <c r="AG166" s="124"/>
      <c r="AH166" s="124"/>
      <c r="AI166" s="124"/>
      <c r="AJ166" s="125"/>
      <c r="AK166" s="126"/>
      <c r="AL166" s="85"/>
      <c r="AM166" s="85"/>
      <c r="AN166" s="85"/>
      <c r="AO166" s="85"/>
      <c r="AP166" s="251"/>
      <c r="AQ166" s="251"/>
      <c r="AR166" s="251"/>
      <c r="AS166" s="251"/>
      <c r="AT166" s="85"/>
      <c r="AU166" s="85"/>
      <c r="AV166" s="85"/>
      <c r="AW166" s="85"/>
      <c r="AX166" s="127"/>
      <c r="AY166" s="93"/>
      <c r="AZ166" s="93"/>
      <c r="BA166" s="93"/>
      <c r="BB166" s="93"/>
      <c r="BC166" s="150"/>
      <c r="BD166" s="160"/>
      <c r="BE166" s="151"/>
      <c r="BF166" s="150"/>
      <c r="BG166" s="151"/>
      <c r="BH166" s="93"/>
      <c r="BI166" s="93"/>
      <c r="BJ166" s="93"/>
      <c r="BK166" s="93"/>
      <c r="BL166" s="161"/>
      <c r="BM166" s="128"/>
      <c r="BN166" s="128"/>
      <c r="BO166" s="163"/>
      <c r="BP166" s="159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58"/>
      <c r="CD166" s="127"/>
      <c r="CE166" s="150"/>
      <c r="CF166" s="151"/>
      <c r="CG166" s="150"/>
      <c r="CH166" s="151"/>
      <c r="CI166" s="93"/>
      <c r="CJ166" s="93"/>
      <c r="CK166" s="93"/>
      <c r="CL166" s="150"/>
      <c r="CM166" s="159"/>
      <c r="CN166" s="113"/>
      <c r="CO166" s="113"/>
      <c r="CP166" s="126"/>
      <c r="CQ166" s="159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58"/>
      <c r="DG166" s="164" t="str">
        <f t="shared" si="10"/>
        <v/>
      </c>
      <c r="DH166" s="162"/>
      <c r="DI166" s="94" t="str">
        <f t="shared" si="11"/>
        <v/>
      </c>
      <c r="DJ166" s="181"/>
      <c r="DK166" s="37" t="e">
        <f>VLOOKUP(B166,Facility_Information!$B$6:$O$136,14,FALSE)</f>
        <v>#N/A</v>
      </c>
      <c r="DL166">
        <f t="shared" si="8"/>
        <v>0</v>
      </c>
      <c r="DM166" s="234" t="str">
        <f t="shared" si="9"/>
        <v/>
      </c>
    </row>
    <row r="167" spans="1:117" x14ac:dyDescent="0.25">
      <c r="A167" s="148"/>
      <c r="B167" s="14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122"/>
      <c r="W167" s="123"/>
      <c r="X167" s="232"/>
      <c r="Y167" s="232"/>
      <c r="Z167" s="125"/>
      <c r="AA167" s="124"/>
      <c r="AB167" s="125"/>
      <c r="AC167" s="124"/>
      <c r="AD167" s="124"/>
      <c r="AE167" s="124"/>
      <c r="AF167" s="125"/>
      <c r="AG167" s="124"/>
      <c r="AH167" s="124"/>
      <c r="AI167" s="124"/>
      <c r="AJ167" s="125"/>
      <c r="AK167" s="126"/>
      <c r="AL167" s="85"/>
      <c r="AM167" s="85"/>
      <c r="AN167" s="85"/>
      <c r="AO167" s="85"/>
      <c r="AP167" s="251"/>
      <c r="AQ167" s="251"/>
      <c r="AR167" s="251"/>
      <c r="AS167" s="251"/>
      <c r="AT167" s="85"/>
      <c r="AU167" s="85"/>
      <c r="AV167" s="85"/>
      <c r="AW167" s="85"/>
      <c r="AX167" s="127"/>
      <c r="AY167" s="93"/>
      <c r="AZ167" s="93"/>
      <c r="BA167" s="93"/>
      <c r="BB167" s="93"/>
      <c r="BC167" s="150"/>
      <c r="BD167" s="160"/>
      <c r="BE167" s="151"/>
      <c r="BF167" s="150"/>
      <c r="BG167" s="151"/>
      <c r="BH167" s="93"/>
      <c r="BI167" s="93"/>
      <c r="BJ167" s="93"/>
      <c r="BK167" s="93"/>
      <c r="BL167" s="161"/>
      <c r="BM167" s="128"/>
      <c r="BN167" s="128"/>
      <c r="BO167" s="163"/>
      <c r="BP167" s="159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58"/>
      <c r="CD167" s="127"/>
      <c r="CE167" s="150"/>
      <c r="CF167" s="151"/>
      <c r="CG167" s="150"/>
      <c r="CH167" s="151"/>
      <c r="CI167" s="93"/>
      <c r="CJ167" s="93"/>
      <c r="CK167" s="93"/>
      <c r="CL167" s="150"/>
      <c r="CM167" s="159"/>
      <c r="CN167" s="113"/>
      <c r="CO167" s="113"/>
      <c r="CP167" s="126"/>
      <c r="CQ167" s="159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58"/>
      <c r="DG167" s="164" t="str">
        <f t="shared" si="10"/>
        <v/>
      </c>
      <c r="DH167" s="162"/>
      <c r="DI167" s="94" t="str">
        <f t="shared" si="11"/>
        <v/>
      </c>
      <c r="DJ167" s="181"/>
      <c r="DK167" s="37" t="e">
        <f>VLOOKUP(B167,Facility_Information!$B$6:$O$136,14,FALSE)</f>
        <v>#N/A</v>
      </c>
      <c r="DL167">
        <f t="shared" si="8"/>
        <v>0</v>
      </c>
      <c r="DM167" s="234" t="str">
        <f t="shared" si="9"/>
        <v/>
      </c>
    </row>
    <row r="168" spans="1:117" x14ac:dyDescent="0.25">
      <c r="A168" s="148"/>
      <c r="B168" s="14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122"/>
      <c r="W168" s="123"/>
      <c r="X168" s="232"/>
      <c r="Y168" s="232"/>
      <c r="Z168" s="125"/>
      <c r="AA168" s="124"/>
      <c r="AB168" s="125"/>
      <c r="AC168" s="124"/>
      <c r="AD168" s="124"/>
      <c r="AE168" s="124"/>
      <c r="AF168" s="125"/>
      <c r="AG168" s="124"/>
      <c r="AH168" s="124"/>
      <c r="AI168" s="124"/>
      <c r="AJ168" s="125"/>
      <c r="AK168" s="126"/>
      <c r="AL168" s="85"/>
      <c r="AM168" s="85"/>
      <c r="AN168" s="85"/>
      <c r="AO168" s="85"/>
      <c r="AP168" s="251"/>
      <c r="AQ168" s="251"/>
      <c r="AR168" s="251"/>
      <c r="AS168" s="251"/>
      <c r="AT168" s="85"/>
      <c r="AU168" s="85"/>
      <c r="AV168" s="85"/>
      <c r="AW168" s="85"/>
      <c r="AX168" s="127"/>
      <c r="AY168" s="93"/>
      <c r="AZ168" s="93"/>
      <c r="BA168" s="93"/>
      <c r="BB168" s="93"/>
      <c r="BC168" s="150"/>
      <c r="BD168" s="160"/>
      <c r="BE168" s="151"/>
      <c r="BF168" s="150"/>
      <c r="BG168" s="151"/>
      <c r="BH168" s="93"/>
      <c r="BI168" s="93"/>
      <c r="BJ168" s="93"/>
      <c r="BK168" s="93"/>
      <c r="BL168" s="161"/>
      <c r="BM168" s="128"/>
      <c r="BN168" s="128"/>
      <c r="BO168" s="163"/>
      <c r="BP168" s="159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58"/>
      <c r="CD168" s="127"/>
      <c r="CE168" s="150"/>
      <c r="CF168" s="151"/>
      <c r="CG168" s="150"/>
      <c r="CH168" s="151"/>
      <c r="CI168" s="93"/>
      <c r="CJ168" s="93"/>
      <c r="CK168" s="93"/>
      <c r="CL168" s="150"/>
      <c r="CM168" s="159"/>
      <c r="CN168" s="113"/>
      <c r="CO168" s="113"/>
      <c r="CP168" s="126"/>
      <c r="CQ168" s="159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58"/>
      <c r="DG168" s="164" t="str">
        <f t="shared" si="10"/>
        <v/>
      </c>
      <c r="DH168" s="162"/>
      <c r="DI168" s="94" t="str">
        <f t="shared" si="11"/>
        <v/>
      </c>
      <c r="DJ168" s="181"/>
      <c r="DK168" s="37" t="e">
        <f>VLOOKUP(B168,Facility_Information!$B$6:$O$136,14,FALSE)</f>
        <v>#N/A</v>
      </c>
      <c r="DL168">
        <f t="shared" si="8"/>
        <v>0</v>
      </c>
      <c r="DM168" s="234" t="str">
        <f t="shared" si="9"/>
        <v/>
      </c>
    </row>
    <row r="169" spans="1:117" x14ac:dyDescent="0.25">
      <c r="A169" s="148"/>
      <c r="B169" s="14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122"/>
      <c r="W169" s="123"/>
      <c r="X169" s="232"/>
      <c r="Y169" s="232"/>
      <c r="Z169" s="125"/>
      <c r="AA169" s="124"/>
      <c r="AB169" s="125"/>
      <c r="AC169" s="124"/>
      <c r="AD169" s="124"/>
      <c r="AE169" s="124"/>
      <c r="AF169" s="125"/>
      <c r="AG169" s="124"/>
      <c r="AH169" s="124"/>
      <c r="AI169" s="124"/>
      <c r="AJ169" s="125"/>
      <c r="AK169" s="126"/>
      <c r="AL169" s="85"/>
      <c r="AM169" s="85"/>
      <c r="AN169" s="85"/>
      <c r="AO169" s="85"/>
      <c r="AP169" s="251"/>
      <c r="AQ169" s="251"/>
      <c r="AR169" s="251"/>
      <c r="AS169" s="251"/>
      <c r="AT169" s="85"/>
      <c r="AU169" s="85"/>
      <c r="AV169" s="85"/>
      <c r="AW169" s="85"/>
      <c r="AX169" s="127"/>
      <c r="AY169" s="93"/>
      <c r="AZ169" s="93"/>
      <c r="BA169" s="93"/>
      <c r="BB169" s="93"/>
      <c r="BC169" s="150"/>
      <c r="BD169" s="160"/>
      <c r="BE169" s="151"/>
      <c r="BF169" s="150"/>
      <c r="BG169" s="151"/>
      <c r="BH169" s="93"/>
      <c r="BI169" s="93"/>
      <c r="BJ169" s="93"/>
      <c r="BK169" s="93"/>
      <c r="BL169" s="161"/>
      <c r="BM169" s="128"/>
      <c r="BN169" s="128"/>
      <c r="BO169" s="163"/>
      <c r="BP169" s="159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58"/>
      <c r="CD169" s="127"/>
      <c r="CE169" s="150"/>
      <c r="CF169" s="151"/>
      <c r="CG169" s="150"/>
      <c r="CH169" s="151"/>
      <c r="CI169" s="93"/>
      <c r="CJ169" s="93"/>
      <c r="CK169" s="93"/>
      <c r="CL169" s="150"/>
      <c r="CM169" s="159"/>
      <c r="CN169" s="113"/>
      <c r="CO169" s="113"/>
      <c r="CP169" s="126"/>
      <c r="CQ169" s="159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58"/>
      <c r="DG169" s="164" t="str">
        <f t="shared" si="10"/>
        <v/>
      </c>
      <c r="DH169" s="162"/>
      <c r="DI169" s="94" t="str">
        <f t="shared" si="11"/>
        <v/>
      </c>
      <c r="DJ169" s="181"/>
      <c r="DK169" s="37" t="e">
        <f>VLOOKUP(B169,Facility_Information!$B$6:$O$136,14,FALSE)</f>
        <v>#N/A</v>
      </c>
      <c r="DL169">
        <f t="shared" si="8"/>
        <v>0</v>
      </c>
      <c r="DM169" s="234" t="str">
        <f t="shared" si="9"/>
        <v/>
      </c>
    </row>
    <row r="170" spans="1:117" x14ac:dyDescent="0.25">
      <c r="A170" s="148"/>
      <c r="B170" s="14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122"/>
      <c r="W170" s="123"/>
      <c r="X170" s="232"/>
      <c r="Y170" s="232"/>
      <c r="Z170" s="125"/>
      <c r="AA170" s="124"/>
      <c r="AB170" s="125"/>
      <c r="AC170" s="124"/>
      <c r="AD170" s="124"/>
      <c r="AE170" s="124"/>
      <c r="AF170" s="125"/>
      <c r="AG170" s="124"/>
      <c r="AH170" s="124"/>
      <c r="AI170" s="124"/>
      <c r="AJ170" s="125"/>
      <c r="AK170" s="126"/>
      <c r="AL170" s="85"/>
      <c r="AM170" s="85"/>
      <c r="AN170" s="85"/>
      <c r="AO170" s="85"/>
      <c r="AP170" s="251"/>
      <c r="AQ170" s="251"/>
      <c r="AR170" s="251"/>
      <c r="AS170" s="251"/>
      <c r="AT170" s="85"/>
      <c r="AU170" s="85"/>
      <c r="AV170" s="85"/>
      <c r="AW170" s="85"/>
      <c r="AX170" s="127"/>
      <c r="AY170" s="93"/>
      <c r="AZ170" s="93"/>
      <c r="BA170" s="93"/>
      <c r="BB170" s="93"/>
      <c r="BC170" s="150"/>
      <c r="BD170" s="160"/>
      <c r="BE170" s="151"/>
      <c r="BF170" s="150"/>
      <c r="BG170" s="151"/>
      <c r="BH170" s="93"/>
      <c r="BI170" s="93"/>
      <c r="BJ170" s="93"/>
      <c r="BK170" s="93"/>
      <c r="BL170" s="161"/>
      <c r="BM170" s="128"/>
      <c r="BN170" s="128"/>
      <c r="BO170" s="163"/>
      <c r="BP170" s="159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58"/>
      <c r="CD170" s="127"/>
      <c r="CE170" s="150"/>
      <c r="CF170" s="151"/>
      <c r="CG170" s="150"/>
      <c r="CH170" s="151"/>
      <c r="CI170" s="93"/>
      <c r="CJ170" s="93"/>
      <c r="CK170" s="93"/>
      <c r="CL170" s="150"/>
      <c r="CM170" s="159"/>
      <c r="CN170" s="113"/>
      <c r="CO170" s="113"/>
      <c r="CP170" s="126"/>
      <c r="CQ170" s="159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58"/>
      <c r="DG170" s="164" t="str">
        <f t="shared" si="10"/>
        <v/>
      </c>
      <c r="DH170" s="162"/>
      <c r="DI170" s="94" t="str">
        <f t="shared" si="11"/>
        <v/>
      </c>
      <c r="DJ170" s="181"/>
      <c r="DK170" s="37" t="e">
        <f>VLOOKUP(B170,Facility_Information!$B$6:$O$136,14,FALSE)</f>
        <v>#N/A</v>
      </c>
      <c r="DL170">
        <f t="shared" si="8"/>
        <v>0</v>
      </c>
      <c r="DM170" s="234" t="str">
        <f t="shared" si="9"/>
        <v/>
      </c>
    </row>
    <row r="171" spans="1:117" x14ac:dyDescent="0.25">
      <c r="A171" s="148"/>
      <c r="B171" s="14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122"/>
      <c r="W171" s="123"/>
      <c r="X171" s="232"/>
      <c r="Y171" s="232"/>
      <c r="Z171" s="125"/>
      <c r="AA171" s="124"/>
      <c r="AB171" s="125"/>
      <c r="AC171" s="124"/>
      <c r="AD171" s="124"/>
      <c r="AE171" s="124"/>
      <c r="AF171" s="125"/>
      <c r="AG171" s="124"/>
      <c r="AH171" s="124"/>
      <c r="AI171" s="124"/>
      <c r="AJ171" s="125"/>
      <c r="AK171" s="126"/>
      <c r="AL171" s="85"/>
      <c r="AM171" s="85"/>
      <c r="AN171" s="85"/>
      <c r="AO171" s="85"/>
      <c r="AP171" s="251"/>
      <c r="AQ171" s="251"/>
      <c r="AR171" s="251"/>
      <c r="AS171" s="251"/>
      <c r="AT171" s="85"/>
      <c r="AU171" s="85"/>
      <c r="AV171" s="85"/>
      <c r="AW171" s="85"/>
      <c r="AX171" s="127"/>
      <c r="AY171" s="93"/>
      <c r="AZ171" s="93"/>
      <c r="BA171" s="93"/>
      <c r="BB171" s="93"/>
      <c r="BC171" s="150"/>
      <c r="BD171" s="160"/>
      <c r="BE171" s="151"/>
      <c r="BF171" s="150"/>
      <c r="BG171" s="151"/>
      <c r="BH171" s="93"/>
      <c r="BI171" s="93"/>
      <c r="BJ171" s="93"/>
      <c r="BK171" s="93"/>
      <c r="BL171" s="161"/>
      <c r="BM171" s="128"/>
      <c r="BN171" s="128"/>
      <c r="BO171" s="163"/>
      <c r="BP171" s="159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58"/>
      <c r="CD171" s="127"/>
      <c r="CE171" s="150"/>
      <c r="CF171" s="151"/>
      <c r="CG171" s="150"/>
      <c r="CH171" s="151"/>
      <c r="CI171" s="93"/>
      <c r="CJ171" s="93"/>
      <c r="CK171" s="93"/>
      <c r="CL171" s="150"/>
      <c r="CM171" s="159"/>
      <c r="CN171" s="113"/>
      <c r="CO171" s="113"/>
      <c r="CP171" s="126"/>
      <c r="CQ171" s="159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58"/>
      <c r="DG171" s="164" t="str">
        <f t="shared" si="10"/>
        <v/>
      </c>
      <c r="DH171" s="162"/>
      <c r="DI171" s="94" t="str">
        <f t="shared" si="11"/>
        <v/>
      </c>
      <c r="DJ171" s="181"/>
      <c r="DK171" s="37" t="e">
        <f>VLOOKUP(B171,Facility_Information!$B$6:$O$136,14,FALSE)</f>
        <v>#N/A</v>
      </c>
      <c r="DL171">
        <f t="shared" si="8"/>
        <v>0</v>
      </c>
      <c r="DM171" s="234" t="str">
        <f t="shared" si="9"/>
        <v/>
      </c>
    </row>
    <row r="172" spans="1:117" x14ac:dyDescent="0.25">
      <c r="A172" s="148"/>
      <c r="B172" s="14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122"/>
      <c r="W172" s="123"/>
      <c r="X172" s="232"/>
      <c r="Y172" s="232"/>
      <c r="Z172" s="125"/>
      <c r="AA172" s="124"/>
      <c r="AB172" s="125"/>
      <c r="AC172" s="124"/>
      <c r="AD172" s="124"/>
      <c r="AE172" s="124"/>
      <c r="AF172" s="125"/>
      <c r="AG172" s="124"/>
      <c r="AH172" s="124"/>
      <c r="AI172" s="124"/>
      <c r="AJ172" s="125"/>
      <c r="AK172" s="126"/>
      <c r="AL172" s="85"/>
      <c r="AM172" s="85"/>
      <c r="AN172" s="85"/>
      <c r="AO172" s="85"/>
      <c r="AP172" s="251"/>
      <c r="AQ172" s="251"/>
      <c r="AR172" s="251"/>
      <c r="AS172" s="251"/>
      <c r="AT172" s="85"/>
      <c r="AU172" s="85"/>
      <c r="AV172" s="85"/>
      <c r="AW172" s="85"/>
      <c r="AX172" s="127"/>
      <c r="AY172" s="93"/>
      <c r="AZ172" s="93"/>
      <c r="BA172" s="93"/>
      <c r="BB172" s="93"/>
      <c r="BC172" s="150"/>
      <c r="BD172" s="160"/>
      <c r="BE172" s="151"/>
      <c r="BF172" s="150"/>
      <c r="BG172" s="151"/>
      <c r="BH172" s="93"/>
      <c r="BI172" s="93"/>
      <c r="BJ172" s="93"/>
      <c r="BK172" s="93"/>
      <c r="BL172" s="161"/>
      <c r="BM172" s="128"/>
      <c r="BN172" s="128"/>
      <c r="BO172" s="163"/>
      <c r="BP172" s="159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58"/>
      <c r="CD172" s="127"/>
      <c r="CE172" s="150"/>
      <c r="CF172" s="151"/>
      <c r="CG172" s="150"/>
      <c r="CH172" s="151"/>
      <c r="CI172" s="93"/>
      <c r="CJ172" s="93"/>
      <c r="CK172" s="93"/>
      <c r="CL172" s="150"/>
      <c r="CM172" s="159"/>
      <c r="CN172" s="113"/>
      <c r="CO172" s="113"/>
      <c r="CP172" s="126"/>
      <c r="CQ172" s="159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58"/>
      <c r="DG172" s="164" t="str">
        <f t="shared" si="10"/>
        <v/>
      </c>
      <c r="DH172" s="162"/>
      <c r="DI172" s="94" t="str">
        <f t="shared" si="11"/>
        <v/>
      </c>
      <c r="DJ172" s="181"/>
      <c r="DK172" s="37" t="e">
        <f>VLOOKUP(B172,Facility_Information!$B$6:$O$136,14,FALSE)</f>
        <v>#N/A</v>
      </c>
      <c r="DL172">
        <f t="shared" si="8"/>
        <v>0</v>
      </c>
      <c r="DM172" s="234" t="str">
        <f t="shared" si="9"/>
        <v/>
      </c>
    </row>
    <row r="173" spans="1:117" x14ac:dyDescent="0.25">
      <c r="A173" s="148"/>
      <c r="B173" s="14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122"/>
      <c r="W173" s="123"/>
      <c r="X173" s="232"/>
      <c r="Y173" s="232"/>
      <c r="Z173" s="125"/>
      <c r="AA173" s="124"/>
      <c r="AB173" s="125"/>
      <c r="AC173" s="124"/>
      <c r="AD173" s="124"/>
      <c r="AE173" s="124"/>
      <c r="AF173" s="125"/>
      <c r="AG173" s="124"/>
      <c r="AH173" s="124"/>
      <c r="AI173" s="124"/>
      <c r="AJ173" s="125"/>
      <c r="AK173" s="126"/>
      <c r="AL173" s="85"/>
      <c r="AM173" s="85"/>
      <c r="AN173" s="85"/>
      <c r="AO173" s="85"/>
      <c r="AP173" s="251"/>
      <c r="AQ173" s="251"/>
      <c r="AR173" s="251"/>
      <c r="AS173" s="251"/>
      <c r="AT173" s="85"/>
      <c r="AU173" s="85"/>
      <c r="AV173" s="85"/>
      <c r="AW173" s="85"/>
      <c r="AX173" s="127"/>
      <c r="AY173" s="93"/>
      <c r="AZ173" s="93"/>
      <c r="BA173" s="93"/>
      <c r="BB173" s="93"/>
      <c r="BC173" s="150"/>
      <c r="BD173" s="160"/>
      <c r="BE173" s="151"/>
      <c r="BF173" s="150"/>
      <c r="BG173" s="151"/>
      <c r="BH173" s="93"/>
      <c r="BI173" s="93"/>
      <c r="BJ173" s="93"/>
      <c r="BK173" s="93"/>
      <c r="BL173" s="161"/>
      <c r="BM173" s="128"/>
      <c r="BN173" s="128"/>
      <c r="BO173" s="163"/>
      <c r="BP173" s="159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58"/>
      <c r="CD173" s="127"/>
      <c r="CE173" s="150"/>
      <c r="CF173" s="151"/>
      <c r="CG173" s="150"/>
      <c r="CH173" s="151"/>
      <c r="CI173" s="93"/>
      <c r="CJ173" s="93"/>
      <c r="CK173" s="93"/>
      <c r="CL173" s="150"/>
      <c r="CM173" s="159"/>
      <c r="CN173" s="113"/>
      <c r="CO173" s="113"/>
      <c r="CP173" s="126"/>
      <c r="CQ173" s="159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58"/>
      <c r="DG173" s="164" t="str">
        <f t="shared" si="10"/>
        <v/>
      </c>
      <c r="DH173" s="162"/>
      <c r="DI173" s="94" t="str">
        <f t="shared" si="11"/>
        <v/>
      </c>
      <c r="DJ173" s="181"/>
      <c r="DK173" s="37" t="e">
        <f>VLOOKUP(B173,Facility_Information!$B$6:$O$136,14,FALSE)</f>
        <v>#N/A</v>
      </c>
      <c r="DL173">
        <f t="shared" si="8"/>
        <v>0</v>
      </c>
      <c r="DM173" s="234" t="str">
        <f t="shared" si="9"/>
        <v/>
      </c>
    </row>
    <row r="174" spans="1:117" x14ac:dyDescent="0.25">
      <c r="A174" s="148"/>
      <c r="B174" s="14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122"/>
      <c r="W174" s="123"/>
      <c r="X174" s="232"/>
      <c r="Y174" s="232"/>
      <c r="Z174" s="125"/>
      <c r="AA174" s="124"/>
      <c r="AB174" s="125"/>
      <c r="AC174" s="124"/>
      <c r="AD174" s="124"/>
      <c r="AE174" s="124"/>
      <c r="AF174" s="125"/>
      <c r="AG174" s="124"/>
      <c r="AH174" s="124"/>
      <c r="AI174" s="124"/>
      <c r="AJ174" s="125"/>
      <c r="AK174" s="126"/>
      <c r="AL174" s="85"/>
      <c r="AM174" s="85"/>
      <c r="AN174" s="85"/>
      <c r="AO174" s="85"/>
      <c r="AP174" s="251"/>
      <c r="AQ174" s="251"/>
      <c r="AR174" s="251"/>
      <c r="AS174" s="251"/>
      <c r="AT174" s="85"/>
      <c r="AU174" s="85"/>
      <c r="AV174" s="85"/>
      <c r="AW174" s="85"/>
      <c r="AX174" s="127"/>
      <c r="AY174" s="93"/>
      <c r="AZ174" s="93"/>
      <c r="BA174" s="93"/>
      <c r="BB174" s="93"/>
      <c r="BC174" s="150"/>
      <c r="BD174" s="160"/>
      <c r="BE174" s="151"/>
      <c r="BF174" s="150"/>
      <c r="BG174" s="151"/>
      <c r="BH174" s="93"/>
      <c r="BI174" s="93"/>
      <c r="BJ174" s="93"/>
      <c r="BK174" s="93"/>
      <c r="BL174" s="161"/>
      <c r="BM174" s="128"/>
      <c r="BN174" s="128"/>
      <c r="BO174" s="163"/>
      <c r="BP174" s="159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58"/>
      <c r="CD174" s="127"/>
      <c r="CE174" s="150"/>
      <c r="CF174" s="151"/>
      <c r="CG174" s="150"/>
      <c r="CH174" s="151"/>
      <c r="CI174" s="93"/>
      <c r="CJ174" s="93"/>
      <c r="CK174" s="93"/>
      <c r="CL174" s="150"/>
      <c r="CM174" s="159"/>
      <c r="CN174" s="113"/>
      <c r="CO174" s="113"/>
      <c r="CP174" s="126"/>
      <c r="CQ174" s="159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58"/>
      <c r="DG174" s="164" t="str">
        <f t="shared" si="10"/>
        <v/>
      </c>
      <c r="DH174" s="162"/>
      <c r="DI174" s="94" t="str">
        <f t="shared" si="11"/>
        <v/>
      </c>
      <c r="DJ174" s="181"/>
      <c r="DK174" s="37" t="e">
        <f>VLOOKUP(B174,Facility_Information!$B$6:$O$136,14,FALSE)</f>
        <v>#N/A</v>
      </c>
      <c r="DL174">
        <f t="shared" si="8"/>
        <v>0</v>
      </c>
      <c r="DM174" s="234" t="str">
        <f t="shared" si="9"/>
        <v/>
      </c>
    </row>
    <row r="175" spans="1:117" x14ac:dyDescent="0.25">
      <c r="A175" s="148"/>
      <c r="B175" s="14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122"/>
      <c r="W175" s="123"/>
      <c r="X175" s="232"/>
      <c r="Y175" s="232"/>
      <c r="Z175" s="125"/>
      <c r="AA175" s="124"/>
      <c r="AB175" s="125"/>
      <c r="AC175" s="124"/>
      <c r="AD175" s="124"/>
      <c r="AE175" s="124"/>
      <c r="AF175" s="125"/>
      <c r="AG175" s="124"/>
      <c r="AH175" s="124"/>
      <c r="AI175" s="124"/>
      <c r="AJ175" s="125"/>
      <c r="AK175" s="126"/>
      <c r="AL175" s="85"/>
      <c r="AM175" s="85"/>
      <c r="AN175" s="85"/>
      <c r="AO175" s="85"/>
      <c r="AP175" s="251"/>
      <c r="AQ175" s="251"/>
      <c r="AR175" s="251"/>
      <c r="AS175" s="251"/>
      <c r="AT175" s="85"/>
      <c r="AU175" s="85"/>
      <c r="AV175" s="85"/>
      <c r="AW175" s="85"/>
      <c r="AX175" s="127"/>
      <c r="AY175" s="93"/>
      <c r="AZ175" s="93"/>
      <c r="BA175" s="93"/>
      <c r="BB175" s="93"/>
      <c r="BC175" s="150"/>
      <c r="BD175" s="160"/>
      <c r="BE175" s="151"/>
      <c r="BF175" s="150"/>
      <c r="BG175" s="151"/>
      <c r="BH175" s="93"/>
      <c r="BI175" s="93"/>
      <c r="BJ175" s="93"/>
      <c r="BK175" s="93"/>
      <c r="BL175" s="161"/>
      <c r="BM175" s="128"/>
      <c r="BN175" s="128"/>
      <c r="BO175" s="163"/>
      <c r="BP175" s="159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58"/>
      <c r="CD175" s="127"/>
      <c r="CE175" s="150"/>
      <c r="CF175" s="151"/>
      <c r="CG175" s="150"/>
      <c r="CH175" s="151"/>
      <c r="CI175" s="93"/>
      <c r="CJ175" s="93"/>
      <c r="CK175" s="93"/>
      <c r="CL175" s="150"/>
      <c r="CM175" s="159"/>
      <c r="CN175" s="113"/>
      <c r="CO175" s="113"/>
      <c r="CP175" s="126"/>
      <c r="CQ175" s="159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58"/>
      <c r="DG175" s="164" t="str">
        <f t="shared" si="10"/>
        <v/>
      </c>
      <c r="DH175" s="162"/>
      <c r="DI175" s="94" t="str">
        <f t="shared" si="11"/>
        <v/>
      </c>
      <c r="DJ175" s="181"/>
      <c r="DK175" s="37" t="e">
        <f>VLOOKUP(B175,Facility_Information!$B$6:$O$136,14,FALSE)</f>
        <v>#N/A</v>
      </c>
      <c r="DL175">
        <f t="shared" si="8"/>
        <v>0</v>
      </c>
      <c r="DM175" s="234" t="str">
        <f t="shared" si="9"/>
        <v/>
      </c>
    </row>
    <row r="176" spans="1:117" x14ac:dyDescent="0.25">
      <c r="A176" s="148"/>
      <c r="B176" s="14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122"/>
      <c r="W176" s="123"/>
      <c r="X176" s="232"/>
      <c r="Y176" s="232"/>
      <c r="Z176" s="125"/>
      <c r="AA176" s="124"/>
      <c r="AB176" s="125"/>
      <c r="AC176" s="124"/>
      <c r="AD176" s="124"/>
      <c r="AE176" s="124"/>
      <c r="AF176" s="125"/>
      <c r="AG176" s="124"/>
      <c r="AH176" s="124"/>
      <c r="AI176" s="124"/>
      <c r="AJ176" s="125"/>
      <c r="AK176" s="126"/>
      <c r="AL176" s="85"/>
      <c r="AM176" s="85"/>
      <c r="AN176" s="85"/>
      <c r="AO176" s="85"/>
      <c r="AP176" s="251"/>
      <c r="AQ176" s="251"/>
      <c r="AR176" s="251"/>
      <c r="AS176" s="251"/>
      <c r="AT176" s="85"/>
      <c r="AU176" s="85"/>
      <c r="AV176" s="85"/>
      <c r="AW176" s="85"/>
      <c r="AX176" s="127"/>
      <c r="AY176" s="93"/>
      <c r="AZ176" s="93"/>
      <c r="BA176" s="93"/>
      <c r="BB176" s="93"/>
      <c r="BC176" s="150"/>
      <c r="BD176" s="160"/>
      <c r="BE176" s="151"/>
      <c r="BF176" s="150"/>
      <c r="BG176" s="151"/>
      <c r="BH176" s="93"/>
      <c r="BI176" s="93"/>
      <c r="BJ176" s="93"/>
      <c r="BK176" s="93"/>
      <c r="BL176" s="161"/>
      <c r="BM176" s="128"/>
      <c r="BN176" s="128"/>
      <c r="BO176" s="163"/>
      <c r="BP176" s="159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58"/>
      <c r="CD176" s="127"/>
      <c r="CE176" s="150"/>
      <c r="CF176" s="151"/>
      <c r="CG176" s="150"/>
      <c r="CH176" s="151"/>
      <c r="CI176" s="93"/>
      <c r="CJ176" s="93"/>
      <c r="CK176" s="93"/>
      <c r="CL176" s="150"/>
      <c r="CM176" s="159"/>
      <c r="CN176" s="113"/>
      <c r="CO176" s="113"/>
      <c r="CP176" s="126"/>
      <c r="CQ176" s="159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58"/>
      <c r="DG176" s="164" t="str">
        <f t="shared" si="10"/>
        <v/>
      </c>
      <c r="DH176" s="162"/>
      <c r="DI176" s="94" t="str">
        <f t="shared" si="11"/>
        <v/>
      </c>
      <c r="DJ176" s="181"/>
      <c r="DK176" s="37" t="e">
        <f>VLOOKUP(B176,Facility_Information!$B$6:$O$136,14,FALSE)</f>
        <v>#N/A</v>
      </c>
      <c r="DL176">
        <f t="shared" si="8"/>
        <v>0</v>
      </c>
      <c r="DM176" s="234" t="str">
        <f t="shared" si="9"/>
        <v/>
      </c>
    </row>
    <row r="177" spans="1:117" x14ac:dyDescent="0.25">
      <c r="A177" s="148"/>
      <c r="B177" s="14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122"/>
      <c r="W177" s="123"/>
      <c r="X177" s="232"/>
      <c r="Y177" s="232"/>
      <c r="Z177" s="125"/>
      <c r="AA177" s="124"/>
      <c r="AB177" s="125"/>
      <c r="AC177" s="124"/>
      <c r="AD177" s="124"/>
      <c r="AE177" s="124"/>
      <c r="AF177" s="125"/>
      <c r="AG177" s="124"/>
      <c r="AH177" s="124"/>
      <c r="AI177" s="124"/>
      <c r="AJ177" s="125"/>
      <c r="AK177" s="126"/>
      <c r="AL177" s="85"/>
      <c r="AM177" s="85"/>
      <c r="AN177" s="85"/>
      <c r="AO177" s="85"/>
      <c r="AP177" s="251"/>
      <c r="AQ177" s="251"/>
      <c r="AR177" s="251"/>
      <c r="AS177" s="251"/>
      <c r="AT177" s="85"/>
      <c r="AU177" s="85"/>
      <c r="AV177" s="85"/>
      <c r="AW177" s="85"/>
      <c r="AX177" s="127"/>
      <c r="AY177" s="93"/>
      <c r="AZ177" s="93"/>
      <c r="BA177" s="93"/>
      <c r="BB177" s="93"/>
      <c r="BC177" s="150"/>
      <c r="BD177" s="160"/>
      <c r="BE177" s="151"/>
      <c r="BF177" s="150"/>
      <c r="BG177" s="151"/>
      <c r="BH177" s="93"/>
      <c r="BI177" s="93"/>
      <c r="BJ177" s="93"/>
      <c r="BK177" s="93"/>
      <c r="BL177" s="161"/>
      <c r="BM177" s="128"/>
      <c r="BN177" s="128"/>
      <c r="BO177" s="163"/>
      <c r="BP177" s="159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58"/>
      <c r="CD177" s="127"/>
      <c r="CE177" s="150"/>
      <c r="CF177" s="151"/>
      <c r="CG177" s="150"/>
      <c r="CH177" s="151"/>
      <c r="CI177" s="93"/>
      <c r="CJ177" s="93"/>
      <c r="CK177" s="93"/>
      <c r="CL177" s="150"/>
      <c r="CM177" s="159"/>
      <c r="CN177" s="113"/>
      <c r="CO177" s="113"/>
      <c r="CP177" s="126"/>
      <c r="CQ177" s="159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58"/>
      <c r="DG177" s="164" t="str">
        <f t="shared" si="10"/>
        <v/>
      </c>
      <c r="DH177" s="162"/>
      <c r="DI177" s="94" t="str">
        <f t="shared" si="11"/>
        <v/>
      </c>
      <c r="DJ177" s="181"/>
      <c r="DK177" s="37" t="e">
        <f>VLOOKUP(B177,Facility_Information!$B$6:$O$136,14,FALSE)</f>
        <v>#N/A</v>
      </c>
      <c r="DL177">
        <f t="shared" si="8"/>
        <v>0</v>
      </c>
      <c r="DM177" s="234" t="str">
        <f t="shared" si="9"/>
        <v/>
      </c>
    </row>
    <row r="178" spans="1:117" x14ac:dyDescent="0.25">
      <c r="A178" s="148"/>
      <c r="B178" s="14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122"/>
      <c r="W178" s="123"/>
      <c r="X178" s="232"/>
      <c r="Y178" s="232"/>
      <c r="Z178" s="125"/>
      <c r="AA178" s="124"/>
      <c r="AB178" s="125"/>
      <c r="AC178" s="124"/>
      <c r="AD178" s="124"/>
      <c r="AE178" s="124"/>
      <c r="AF178" s="125"/>
      <c r="AG178" s="124"/>
      <c r="AH178" s="124"/>
      <c r="AI178" s="124"/>
      <c r="AJ178" s="125"/>
      <c r="AK178" s="126"/>
      <c r="AL178" s="85"/>
      <c r="AM178" s="85"/>
      <c r="AN178" s="85"/>
      <c r="AO178" s="85"/>
      <c r="AP178" s="251"/>
      <c r="AQ178" s="251"/>
      <c r="AR178" s="251"/>
      <c r="AS178" s="251"/>
      <c r="AT178" s="85"/>
      <c r="AU178" s="85"/>
      <c r="AV178" s="85"/>
      <c r="AW178" s="85"/>
      <c r="AX178" s="127"/>
      <c r="AY178" s="93"/>
      <c r="AZ178" s="93"/>
      <c r="BA178" s="93"/>
      <c r="BB178" s="93"/>
      <c r="BC178" s="150"/>
      <c r="BD178" s="160"/>
      <c r="BE178" s="151"/>
      <c r="BF178" s="150"/>
      <c r="BG178" s="151"/>
      <c r="BH178" s="93"/>
      <c r="BI178" s="93"/>
      <c r="BJ178" s="93"/>
      <c r="BK178" s="93"/>
      <c r="BL178" s="161"/>
      <c r="BM178" s="128"/>
      <c r="BN178" s="128"/>
      <c r="BO178" s="163"/>
      <c r="BP178" s="159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58"/>
      <c r="CD178" s="127"/>
      <c r="CE178" s="150"/>
      <c r="CF178" s="151"/>
      <c r="CG178" s="150"/>
      <c r="CH178" s="151"/>
      <c r="CI178" s="93"/>
      <c r="CJ178" s="93"/>
      <c r="CK178" s="93"/>
      <c r="CL178" s="150"/>
      <c r="CM178" s="159"/>
      <c r="CN178" s="113"/>
      <c r="CO178" s="113"/>
      <c r="CP178" s="126"/>
      <c r="CQ178" s="159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58"/>
      <c r="DG178" s="164" t="str">
        <f t="shared" si="10"/>
        <v/>
      </c>
      <c r="DH178" s="162"/>
      <c r="DI178" s="94" t="str">
        <f t="shared" si="11"/>
        <v/>
      </c>
      <c r="DJ178" s="181"/>
      <c r="DK178" s="37" t="e">
        <f>VLOOKUP(B178,Facility_Information!$B$6:$O$136,14,FALSE)</f>
        <v>#N/A</v>
      </c>
      <c r="DL178">
        <f t="shared" si="8"/>
        <v>0</v>
      </c>
      <c r="DM178" s="234" t="str">
        <f t="shared" si="9"/>
        <v/>
      </c>
    </row>
    <row r="179" spans="1:117" x14ac:dyDescent="0.25">
      <c r="A179" s="148"/>
      <c r="B179" s="14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122"/>
      <c r="W179" s="123"/>
      <c r="X179" s="232"/>
      <c r="Y179" s="232"/>
      <c r="Z179" s="125"/>
      <c r="AA179" s="124"/>
      <c r="AB179" s="125"/>
      <c r="AC179" s="124"/>
      <c r="AD179" s="124"/>
      <c r="AE179" s="124"/>
      <c r="AF179" s="125"/>
      <c r="AG179" s="124"/>
      <c r="AH179" s="124"/>
      <c r="AI179" s="124"/>
      <c r="AJ179" s="125"/>
      <c r="AK179" s="126"/>
      <c r="AL179" s="85"/>
      <c r="AM179" s="85"/>
      <c r="AN179" s="85"/>
      <c r="AO179" s="85"/>
      <c r="AP179" s="251"/>
      <c r="AQ179" s="251"/>
      <c r="AR179" s="251"/>
      <c r="AS179" s="251"/>
      <c r="AT179" s="85"/>
      <c r="AU179" s="85"/>
      <c r="AV179" s="85"/>
      <c r="AW179" s="85"/>
      <c r="AX179" s="127"/>
      <c r="AY179" s="93"/>
      <c r="AZ179" s="93"/>
      <c r="BA179" s="93"/>
      <c r="BB179" s="93"/>
      <c r="BC179" s="150"/>
      <c r="BD179" s="160"/>
      <c r="BE179" s="151"/>
      <c r="BF179" s="150"/>
      <c r="BG179" s="151"/>
      <c r="BH179" s="93"/>
      <c r="BI179" s="93"/>
      <c r="BJ179" s="93"/>
      <c r="BK179" s="93"/>
      <c r="BL179" s="161"/>
      <c r="BM179" s="128"/>
      <c r="BN179" s="128"/>
      <c r="BO179" s="163"/>
      <c r="BP179" s="159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58"/>
      <c r="CD179" s="127"/>
      <c r="CE179" s="150"/>
      <c r="CF179" s="151"/>
      <c r="CG179" s="150"/>
      <c r="CH179" s="151"/>
      <c r="CI179" s="93"/>
      <c r="CJ179" s="93"/>
      <c r="CK179" s="93"/>
      <c r="CL179" s="150"/>
      <c r="CM179" s="159"/>
      <c r="CN179" s="113"/>
      <c r="CO179" s="113"/>
      <c r="CP179" s="126"/>
      <c r="CQ179" s="159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58"/>
      <c r="DG179" s="164" t="str">
        <f t="shared" si="10"/>
        <v/>
      </c>
      <c r="DH179" s="162"/>
      <c r="DI179" s="94" t="str">
        <f t="shared" si="11"/>
        <v/>
      </c>
      <c r="DJ179" s="181"/>
      <c r="DK179" s="37" t="e">
        <f>VLOOKUP(B179,Facility_Information!$B$6:$O$136,14,FALSE)</f>
        <v>#N/A</v>
      </c>
      <c r="DL179">
        <f t="shared" si="8"/>
        <v>0</v>
      </c>
      <c r="DM179" s="234" t="str">
        <f t="shared" si="9"/>
        <v/>
      </c>
    </row>
    <row r="180" spans="1:117" x14ac:dyDescent="0.25">
      <c r="A180" s="148"/>
      <c r="B180" s="14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122"/>
      <c r="W180" s="123"/>
      <c r="X180" s="232"/>
      <c r="Y180" s="232"/>
      <c r="Z180" s="125"/>
      <c r="AA180" s="124"/>
      <c r="AB180" s="125"/>
      <c r="AC180" s="124"/>
      <c r="AD180" s="124"/>
      <c r="AE180" s="124"/>
      <c r="AF180" s="125"/>
      <c r="AG180" s="124"/>
      <c r="AH180" s="124"/>
      <c r="AI180" s="124"/>
      <c r="AJ180" s="125"/>
      <c r="AK180" s="126"/>
      <c r="AL180" s="85"/>
      <c r="AM180" s="85"/>
      <c r="AN180" s="85"/>
      <c r="AO180" s="85"/>
      <c r="AP180" s="251"/>
      <c r="AQ180" s="251"/>
      <c r="AR180" s="251"/>
      <c r="AS180" s="251"/>
      <c r="AT180" s="85"/>
      <c r="AU180" s="85"/>
      <c r="AV180" s="85"/>
      <c r="AW180" s="85"/>
      <c r="AX180" s="127"/>
      <c r="AY180" s="93"/>
      <c r="AZ180" s="93"/>
      <c r="BA180" s="93"/>
      <c r="BB180" s="93"/>
      <c r="BC180" s="150"/>
      <c r="BD180" s="160"/>
      <c r="BE180" s="151"/>
      <c r="BF180" s="150"/>
      <c r="BG180" s="151"/>
      <c r="BH180" s="93"/>
      <c r="BI180" s="93"/>
      <c r="BJ180" s="93"/>
      <c r="BK180" s="93"/>
      <c r="BL180" s="161"/>
      <c r="BM180" s="128"/>
      <c r="BN180" s="128"/>
      <c r="BO180" s="163"/>
      <c r="BP180" s="159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58"/>
      <c r="CD180" s="127"/>
      <c r="CE180" s="150"/>
      <c r="CF180" s="151"/>
      <c r="CG180" s="150"/>
      <c r="CH180" s="151"/>
      <c r="CI180" s="93"/>
      <c r="CJ180" s="93"/>
      <c r="CK180" s="93"/>
      <c r="CL180" s="150"/>
      <c r="CM180" s="159"/>
      <c r="CN180" s="113"/>
      <c r="CO180" s="113"/>
      <c r="CP180" s="126"/>
      <c r="CQ180" s="159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58"/>
      <c r="DG180" s="164" t="str">
        <f t="shared" si="10"/>
        <v/>
      </c>
      <c r="DH180" s="162"/>
      <c r="DI180" s="94" t="str">
        <f t="shared" si="11"/>
        <v/>
      </c>
      <c r="DJ180" s="181"/>
      <c r="DK180" s="37" t="e">
        <f>VLOOKUP(B180,Facility_Information!$B$6:$O$136,14,FALSE)</f>
        <v>#N/A</v>
      </c>
      <c r="DL180">
        <f t="shared" si="8"/>
        <v>0</v>
      </c>
      <c r="DM180" s="234" t="str">
        <f t="shared" si="9"/>
        <v/>
      </c>
    </row>
    <row r="181" spans="1:117" x14ac:dyDescent="0.25">
      <c r="A181" s="148"/>
      <c r="B181" s="14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122"/>
      <c r="W181" s="123"/>
      <c r="X181" s="232"/>
      <c r="Y181" s="232"/>
      <c r="Z181" s="125"/>
      <c r="AA181" s="124"/>
      <c r="AB181" s="125"/>
      <c r="AC181" s="124"/>
      <c r="AD181" s="124"/>
      <c r="AE181" s="124"/>
      <c r="AF181" s="125"/>
      <c r="AG181" s="124"/>
      <c r="AH181" s="124"/>
      <c r="AI181" s="124"/>
      <c r="AJ181" s="125"/>
      <c r="AK181" s="126"/>
      <c r="AL181" s="85"/>
      <c r="AM181" s="85"/>
      <c r="AN181" s="85"/>
      <c r="AO181" s="85"/>
      <c r="AP181" s="251"/>
      <c r="AQ181" s="251"/>
      <c r="AR181" s="251"/>
      <c r="AS181" s="251"/>
      <c r="AT181" s="85"/>
      <c r="AU181" s="85"/>
      <c r="AV181" s="85"/>
      <c r="AW181" s="85"/>
      <c r="AX181" s="127"/>
      <c r="AY181" s="93"/>
      <c r="AZ181" s="93"/>
      <c r="BA181" s="93"/>
      <c r="BB181" s="93"/>
      <c r="BC181" s="150"/>
      <c r="BD181" s="160"/>
      <c r="BE181" s="151"/>
      <c r="BF181" s="150"/>
      <c r="BG181" s="151"/>
      <c r="BH181" s="93"/>
      <c r="BI181" s="93"/>
      <c r="BJ181" s="93"/>
      <c r="BK181" s="93"/>
      <c r="BL181" s="161"/>
      <c r="BM181" s="128"/>
      <c r="BN181" s="128"/>
      <c r="BO181" s="163"/>
      <c r="BP181" s="159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58"/>
      <c r="CD181" s="127"/>
      <c r="CE181" s="150"/>
      <c r="CF181" s="151"/>
      <c r="CG181" s="150"/>
      <c r="CH181" s="151"/>
      <c r="CI181" s="93"/>
      <c r="CJ181" s="93"/>
      <c r="CK181" s="93"/>
      <c r="CL181" s="150"/>
      <c r="CM181" s="159"/>
      <c r="CN181" s="113"/>
      <c r="CO181" s="113"/>
      <c r="CP181" s="126"/>
      <c r="CQ181" s="159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58"/>
      <c r="DG181" s="164" t="str">
        <f t="shared" si="10"/>
        <v/>
      </c>
      <c r="DH181" s="162"/>
      <c r="DI181" s="94" t="str">
        <f t="shared" si="11"/>
        <v/>
      </c>
      <c r="DJ181" s="181"/>
      <c r="DK181" s="37" t="e">
        <f>VLOOKUP(B181,Facility_Information!$B$6:$O$136,14,FALSE)</f>
        <v>#N/A</v>
      </c>
      <c r="DL181">
        <f t="shared" si="8"/>
        <v>0</v>
      </c>
      <c r="DM181" s="234" t="str">
        <f t="shared" si="9"/>
        <v/>
      </c>
    </row>
    <row r="182" spans="1:117" x14ac:dyDescent="0.25">
      <c r="A182" s="148"/>
      <c r="B182" s="14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122"/>
      <c r="W182" s="123"/>
      <c r="X182" s="232"/>
      <c r="Y182" s="232"/>
      <c r="Z182" s="125"/>
      <c r="AA182" s="124"/>
      <c r="AB182" s="125"/>
      <c r="AC182" s="124"/>
      <c r="AD182" s="124"/>
      <c r="AE182" s="124"/>
      <c r="AF182" s="125"/>
      <c r="AG182" s="124"/>
      <c r="AH182" s="124"/>
      <c r="AI182" s="124"/>
      <c r="AJ182" s="125"/>
      <c r="AK182" s="126"/>
      <c r="AL182" s="85"/>
      <c r="AM182" s="85"/>
      <c r="AN182" s="85"/>
      <c r="AO182" s="85"/>
      <c r="AP182" s="251"/>
      <c r="AQ182" s="251"/>
      <c r="AR182" s="251"/>
      <c r="AS182" s="251"/>
      <c r="AT182" s="85"/>
      <c r="AU182" s="85"/>
      <c r="AV182" s="85"/>
      <c r="AW182" s="85"/>
      <c r="AX182" s="127"/>
      <c r="AY182" s="93"/>
      <c r="AZ182" s="93"/>
      <c r="BA182" s="93"/>
      <c r="BB182" s="93"/>
      <c r="BC182" s="150"/>
      <c r="BD182" s="160"/>
      <c r="BE182" s="151"/>
      <c r="BF182" s="150"/>
      <c r="BG182" s="151"/>
      <c r="BH182" s="93"/>
      <c r="BI182" s="93"/>
      <c r="BJ182" s="93"/>
      <c r="BK182" s="93"/>
      <c r="BL182" s="161"/>
      <c r="BM182" s="128"/>
      <c r="BN182" s="128"/>
      <c r="BO182" s="163"/>
      <c r="BP182" s="159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58"/>
      <c r="CD182" s="127"/>
      <c r="CE182" s="150"/>
      <c r="CF182" s="151"/>
      <c r="CG182" s="150"/>
      <c r="CH182" s="151"/>
      <c r="CI182" s="93"/>
      <c r="CJ182" s="93"/>
      <c r="CK182" s="93"/>
      <c r="CL182" s="150"/>
      <c r="CM182" s="159"/>
      <c r="CN182" s="113"/>
      <c r="CO182" s="113"/>
      <c r="CP182" s="126"/>
      <c r="CQ182" s="159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58"/>
      <c r="DG182" s="164" t="str">
        <f t="shared" si="10"/>
        <v/>
      </c>
      <c r="DH182" s="162"/>
      <c r="DI182" s="94" t="str">
        <f t="shared" si="11"/>
        <v/>
      </c>
      <c r="DJ182" s="181"/>
      <c r="DK182" s="37" t="e">
        <f>VLOOKUP(B182,Facility_Information!$B$6:$O$136,14,FALSE)</f>
        <v>#N/A</v>
      </c>
      <c r="DL182">
        <f t="shared" si="8"/>
        <v>0</v>
      </c>
      <c r="DM182" s="234" t="str">
        <f t="shared" si="9"/>
        <v/>
      </c>
    </row>
    <row r="183" spans="1:117" x14ac:dyDescent="0.25">
      <c r="A183" s="148"/>
      <c r="B183" s="14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122"/>
      <c r="W183" s="123"/>
      <c r="X183" s="232"/>
      <c r="Y183" s="232"/>
      <c r="Z183" s="125"/>
      <c r="AA183" s="124"/>
      <c r="AB183" s="125"/>
      <c r="AC183" s="124"/>
      <c r="AD183" s="124"/>
      <c r="AE183" s="124"/>
      <c r="AF183" s="125"/>
      <c r="AG183" s="124"/>
      <c r="AH183" s="124"/>
      <c r="AI183" s="124"/>
      <c r="AJ183" s="125"/>
      <c r="AK183" s="126"/>
      <c r="AL183" s="85"/>
      <c r="AM183" s="85"/>
      <c r="AN183" s="85"/>
      <c r="AO183" s="85"/>
      <c r="AP183" s="251"/>
      <c r="AQ183" s="251"/>
      <c r="AR183" s="251"/>
      <c r="AS183" s="251"/>
      <c r="AT183" s="85"/>
      <c r="AU183" s="85"/>
      <c r="AV183" s="85"/>
      <c r="AW183" s="85"/>
      <c r="AX183" s="127"/>
      <c r="AY183" s="93"/>
      <c r="AZ183" s="93"/>
      <c r="BA183" s="93"/>
      <c r="BB183" s="93"/>
      <c r="BC183" s="150"/>
      <c r="BD183" s="160"/>
      <c r="BE183" s="151"/>
      <c r="BF183" s="150"/>
      <c r="BG183" s="151"/>
      <c r="BH183" s="93"/>
      <c r="BI183" s="93"/>
      <c r="BJ183" s="93"/>
      <c r="BK183" s="93"/>
      <c r="BL183" s="161"/>
      <c r="BM183" s="128"/>
      <c r="BN183" s="128"/>
      <c r="BO183" s="163"/>
      <c r="BP183" s="159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58"/>
      <c r="CD183" s="127"/>
      <c r="CE183" s="150"/>
      <c r="CF183" s="151"/>
      <c r="CG183" s="150"/>
      <c r="CH183" s="151"/>
      <c r="CI183" s="93"/>
      <c r="CJ183" s="93"/>
      <c r="CK183" s="93"/>
      <c r="CL183" s="150"/>
      <c r="CM183" s="159"/>
      <c r="CN183" s="113"/>
      <c r="CO183" s="113"/>
      <c r="CP183" s="126"/>
      <c r="CQ183" s="159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58"/>
      <c r="DG183" s="164" t="str">
        <f t="shared" si="10"/>
        <v/>
      </c>
      <c r="DH183" s="162"/>
      <c r="DI183" s="94" t="str">
        <f t="shared" si="11"/>
        <v/>
      </c>
      <c r="DJ183" s="181"/>
      <c r="DK183" s="37" t="e">
        <f>VLOOKUP(B183,Facility_Information!$B$6:$O$136,14,FALSE)</f>
        <v>#N/A</v>
      </c>
      <c r="DL183">
        <f t="shared" si="8"/>
        <v>0</v>
      </c>
      <c r="DM183" s="234" t="str">
        <f t="shared" si="9"/>
        <v/>
      </c>
    </row>
    <row r="184" spans="1:117" x14ac:dyDescent="0.25">
      <c r="A184" s="148"/>
      <c r="B184" s="14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122"/>
      <c r="W184" s="123"/>
      <c r="X184" s="232"/>
      <c r="Y184" s="232"/>
      <c r="Z184" s="125"/>
      <c r="AA184" s="124"/>
      <c r="AB184" s="125"/>
      <c r="AC184" s="124"/>
      <c r="AD184" s="124"/>
      <c r="AE184" s="124"/>
      <c r="AF184" s="125"/>
      <c r="AG184" s="124"/>
      <c r="AH184" s="124"/>
      <c r="AI184" s="124"/>
      <c r="AJ184" s="125"/>
      <c r="AK184" s="126"/>
      <c r="AL184" s="85"/>
      <c r="AM184" s="85"/>
      <c r="AN184" s="85"/>
      <c r="AO184" s="85"/>
      <c r="AP184" s="251"/>
      <c r="AQ184" s="251"/>
      <c r="AR184" s="251"/>
      <c r="AS184" s="251"/>
      <c r="AT184" s="85"/>
      <c r="AU184" s="85"/>
      <c r="AV184" s="85"/>
      <c r="AW184" s="85"/>
      <c r="AX184" s="127"/>
      <c r="AY184" s="93"/>
      <c r="AZ184" s="93"/>
      <c r="BA184" s="93"/>
      <c r="BB184" s="93"/>
      <c r="BC184" s="150"/>
      <c r="BD184" s="160"/>
      <c r="BE184" s="151"/>
      <c r="BF184" s="150"/>
      <c r="BG184" s="151"/>
      <c r="BH184" s="93"/>
      <c r="BI184" s="93"/>
      <c r="BJ184" s="93"/>
      <c r="BK184" s="93"/>
      <c r="BL184" s="161"/>
      <c r="BM184" s="128"/>
      <c r="BN184" s="128"/>
      <c r="BO184" s="163"/>
      <c r="BP184" s="159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58"/>
      <c r="CD184" s="127"/>
      <c r="CE184" s="150"/>
      <c r="CF184" s="151"/>
      <c r="CG184" s="150"/>
      <c r="CH184" s="151"/>
      <c r="CI184" s="93"/>
      <c r="CJ184" s="93"/>
      <c r="CK184" s="93"/>
      <c r="CL184" s="150"/>
      <c r="CM184" s="159"/>
      <c r="CN184" s="113"/>
      <c r="CO184" s="113"/>
      <c r="CP184" s="126"/>
      <c r="CQ184" s="159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58"/>
      <c r="DG184" s="164" t="str">
        <f t="shared" si="10"/>
        <v/>
      </c>
      <c r="DH184" s="162"/>
      <c r="DI184" s="94" t="str">
        <f t="shared" si="11"/>
        <v/>
      </c>
      <c r="DJ184" s="181"/>
      <c r="DK184" s="37" t="e">
        <f>VLOOKUP(B184,Facility_Information!$B$6:$O$136,14,FALSE)</f>
        <v>#N/A</v>
      </c>
      <c r="DL184">
        <f t="shared" si="8"/>
        <v>0</v>
      </c>
      <c r="DM184" s="234" t="str">
        <f t="shared" si="9"/>
        <v/>
      </c>
    </row>
    <row r="185" spans="1:117" x14ac:dyDescent="0.25">
      <c r="A185" s="148"/>
      <c r="B185" s="14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122"/>
      <c r="W185" s="123"/>
      <c r="X185" s="232"/>
      <c r="Y185" s="232"/>
      <c r="Z185" s="125"/>
      <c r="AA185" s="124"/>
      <c r="AB185" s="125"/>
      <c r="AC185" s="124"/>
      <c r="AD185" s="124"/>
      <c r="AE185" s="124"/>
      <c r="AF185" s="125"/>
      <c r="AG185" s="124"/>
      <c r="AH185" s="124"/>
      <c r="AI185" s="124"/>
      <c r="AJ185" s="125"/>
      <c r="AK185" s="126"/>
      <c r="AL185" s="85"/>
      <c r="AM185" s="85"/>
      <c r="AN185" s="85"/>
      <c r="AO185" s="85"/>
      <c r="AP185" s="251"/>
      <c r="AQ185" s="251"/>
      <c r="AR185" s="251"/>
      <c r="AS185" s="251"/>
      <c r="AT185" s="85"/>
      <c r="AU185" s="85"/>
      <c r="AV185" s="85"/>
      <c r="AW185" s="85"/>
      <c r="AX185" s="127"/>
      <c r="AY185" s="93"/>
      <c r="AZ185" s="93"/>
      <c r="BA185" s="93"/>
      <c r="BB185" s="93"/>
      <c r="BC185" s="150"/>
      <c r="BD185" s="160"/>
      <c r="BE185" s="151"/>
      <c r="BF185" s="150"/>
      <c r="BG185" s="151"/>
      <c r="BH185" s="93"/>
      <c r="BI185" s="93"/>
      <c r="BJ185" s="93"/>
      <c r="BK185" s="93"/>
      <c r="BL185" s="161"/>
      <c r="BM185" s="128"/>
      <c r="BN185" s="128"/>
      <c r="BO185" s="163"/>
      <c r="BP185" s="159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58"/>
      <c r="CD185" s="127"/>
      <c r="CE185" s="150"/>
      <c r="CF185" s="151"/>
      <c r="CG185" s="150"/>
      <c r="CH185" s="151"/>
      <c r="CI185" s="93"/>
      <c r="CJ185" s="93"/>
      <c r="CK185" s="93"/>
      <c r="CL185" s="150"/>
      <c r="CM185" s="159"/>
      <c r="CN185" s="113"/>
      <c r="CO185" s="113"/>
      <c r="CP185" s="126"/>
      <c r="CQ185" s="159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58"/>
      <c r="DG185" s="164" t="str">
        <f t="shared" si="10"/>
        <v/>
      </c>
      <c r="DH185" s="162"/>
      <c r="DI185" s="94" t="str">
        <f t="shared" si="11"/>
        <v/>
      </c>
      <c r="DJ185" s="181"/>
      <c r="DK185" s="37" t="e">
        <f>VLOOKUP(B185,Facility_Information!$B$6:$O$136,14,FALSE)</f>
        <v>#N/A</v>
      </c>
      <c r="DL185">
        <f t="shared" si="8"/>
        <v>0</v>
      </c>
      <c r="DM185" s="234" t="str">
        <f t="shared" si="9"/>
        <v/>
      </c>
    </row>
    <row r="186" spans="1:117" x14ac:dyDescent="0.25">
      <c r="A186" s="148"/>
      <c r="B186" s="14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122"/>
      <c r="W186" s="123"/>
      <c r="X186" s="232"/>
      <c r="Y186" s="232"/>
      <c r="Z186" s="125"/>
      <c r="AA186" s="124"/>
      <c r="AB186" s="125"/>
      <c r="AC186" s="124"/>
      <c r="AD186" s="124"/>
      <c r="AE186" s="124"/>
      <c r="AF186" s="125"/>
      <c r="AG186" s="124"/>
      <c r="AH186" s="124"/>
      <c r="AI186" s="124"/>
      <c r="AJ186" s="125"/>
      <c r="AK186" s="126"/>
      <c r="AL186" s="85"/>
      <c r="AM186" s="85"/>
      <c r="AN186" s="85"/>
      <c r="AO186" s="85"/>
      <c r="AP186" s="251"/>
      <c r="AQ186" s="251"/>
      <c r="AR186" s="251"/>
      <c r="AS186" s="251"/>
      <c r="AT186" s="85"/>
      <c r="AU186" s="85"/>
      <c r="AV186" s="85"/>
      <c r="AW186" s="85"/>
      <c r="AX186" s="127"/>
      <c r="AY186" s="93"/>
      <c r="AZ186" s="93"/>
      <c r="BA186" s="93"/>
      <c r="BB186" s="93"/>
      <c r="BC186" s="150"/>
      <c r="BD186" s="160"/>
      <c r="BE186" s="151"/>
      <c r="BF186" s="150"/>
      <c r="BG186" s="151"/>
      <c r="BH186" s="93"/>
      <c r="BI186" s="93"/>
      <c r="BJ186" s="93"/>
      <c r="BK186" s="93"/>
      <c r="BL186" s="161"/>
      <c r="BM186" s="128"/>
      <c r="BN186" s="128"/>
      <c r="BO186" s="163"/>
      <c r="BP186" s="159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58"/>
      <c r="CD186" s="127"/>
      <c r="CE186" s="150"/>
      <c r="CF186" s="151"/>
      <c r="CG186" s="150"/>
      <c r="CH186" s="151"/>
      <c r="CI186" s="93"/>
      <c r="CJ186" s="93"/>
      <c r="CK186" s="93"/>
      <c r="CL186" s="150"/>
      <c r="CM186" s="159"/>
      <c r="CN186" s="113"/>
      <c r="CO186" s="113"/>
      <c r="CP186" s="126"/>
      <c r="CQ186" s="159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58"/>
      <c r="DG186" s="164" t="str">
        <f t="shared" si="10"/>
        <v/>
      </c>
      <c r="DH186" s="162"/>
      <c r="DI186" s="94" t="str">
        <f t="shared" si="11"/>
        <v/>
      </c>
      <c r="DJ186" s="181"/>
      <c r="DK186" s="37" t="e">
        <f>VLOOKUP(B186,Facility_Information!$B$6:$O$136,14,FALSE)</f>
        <v>#N/A</v>
      </c>
      <c r="DL186">
        <f t="shared" si="8"/>
        <v>0</v>
      </c>
      <c r="DM186" s="234" t="str">
        <f t="shared" si="9"/>
        <v/>
      </c>
    </row>
    <row r="187" spans="1:117" x14ac:dyDescent="0.25">
      <c r="A187" s="148"/>
      <c r="B187" s="14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122"/>
      <c r="W187" s="123"/>
      <c r="X187" s="232"/>
      <c r="Y187" s="232"/>
      <c r="Z187" s="125"/>
      <c r="AA187" s="124"/>
      <c r="AB187" s="125"/>
      <c r="AC187" s="124"/>
      <c r="AD187" s="124"/>
      <c r="AE187" s="124"/>
      <c r="AF187" s="125"/>
      <c r="AG187" s="124"/>
      <c r="AH187" s="124"/>
      <c r="AI187" s="124"/>
      <c r="AJ187" s="125"/>
      <c r="AK187" s="126"/>
      <c r="AL187" s="85"/>
      <c r="AM187" s="85"/>
      <c r="AN187" s="85"/>
      <c r="AO187" s="85"/>
      <c r="AP187" s="251"/>
      <c r="AQ187" s="251"/>
      <c r="AR187" s="251"/>
      <c r="AS187" s="251"/>
      <c r="AT187" s="85"/>
      <c r="AU187" s="85"/>
      <c r="AV187" s="85"/>
      <c r="AW187" s="85"/>
      <c r="AX187" s="127"/>
      <c r="AY187" s="93"/>
      <c r="AZ187" s="93"/>
      <c r="BA187" s="93"/>
      <c r="BB187" s="93"/>
      <c r="BC187" s="150"/>
      <c r="BD187" s="160"/>
      <c r="BE187" s="151"/>
      <c r="BF187" s="150"/>
      <c r="BG187" s="151"/>
      <c r="BH187" s="93"/>
      <c r="BI187" s="93"/>
      <c r="BJ187" s="93"/>
      <c r="BK187" s="93"/>
      <c r="BL187" s="161"/>
      <c r="BM187" s="128"/>
      <c r="BN187" s="128"/>
      <c r="BO187" s="163"/>
      <c r="BP187" s="159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58"/>
      <c r="CD187" s="127"/>
      <c r="CE187" s="150"/>
      <c r="CF187" s="151"/>
      <c r="CG187" s="150"/>
      <c r="CH187" s="151"/>
      <c r="CI187" s="93"/>
      <c r="CJ187" s="93"/>
      <c r="CK187" s="93"/>
      <c r="CL187" s="150"/>
      <c r="CM187" s="159"/>
      <c r="CN187" s="113"/>
      <c r="CO187" s="113"/>
      <c r="CP187" s="126"/>
      <c r="CQ187" s="159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58"/>
      <c r="DG187" s="164" t="str">
        <f t="shared" si="10"/>
        <v/>
      </c>
      <c r="DH187" s="162"/>
      <c r="DI187" s="94" t="str">
        <f t="shared" si="11"/>
        <v/>
      </c>
      <c r="DJ187" s="181"/>
      <c r="DK187" s="37" t="e">
        <f>VLOOKUP(B187,Facility_Information!$B$6:$O$136,14,FALSE)</f>
        <v>#N/A</v>
      </c>
      <c r="DL187">
        <f t="shared" si="8"/>
        <v>0</v>
      </c>
      <c r="DM187" s="234" t="str">
        <f t="shared" si="9"/>
        <v/>
      </c>
    </row>
    <row r="188" spans="1:117" x14ac:dyDescent="0.25">
      <c r="A188" s="148"/>
      <c r="B188" s="14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122"/>
      <c r="W188" s="123"/>
      <c r="X188" s="232"/>
      <c r="Y188" s="232"/>
      <c r="Z188" s="125"/>
      <c r="AA188" s="124"/>
      <c r="AB188" s="125"/>
      <c r="AC188" s="124"/>
      <c r="AD188" s="124"/>
      <c r="AE188" s="124"/>
      <c r="AF188" s="125"/>
      <c r="AG188" s="124"/>
      <c r="AH188" s="124"/>
      <c r="AI188" s="124"/>
      <c r="AJ188" s="125"/>
      <c r="AK188" s="126"/>
      <c r="AL188" s="85"/>
      <c r="AM188" s="85"/>
      <c r="AN188" s="85"/>
      <c r="AO188" s="85"/>
      <c r="AP188" s="251"/>
      <c r="AQ188" s="251"/>
      <c r="AR188" s="251"/>
      <c r="AS188" s="251"/>
      <c r="AT188" s="85"/>
      <c r="AU188" s="85"/>
      <c r="AV188" s="85"/>
      <c r="AW188" s="85"/>
      <c r="AX188" s="127"/>
      <c r="AY188" s="93"/>
      <c r="AZ188" s="93"/>
      <c r="BA188" s="93"/>
      <c r="BB188" s="93"/>
      <c r="BC188" s="150"/>
      <c r="BD188" s="160"/>
      <c r="BE188" s="151"/>
      <c r="BF188" s="150"/>
      <c r="BG188" s="151"/>
      <c r="BH188" s="93"/>
      <c r="BI188" s="93"/>
      <c r="BJ188" s="93"/>
      <c r="BK188" s="93"/>
      <c r="BL188" s="161"/>
      <c r="BM188" s="128"/>
      <c r="BN188" s="128"/>
      <c r="BO188" s="163"/>
      <c r="BP188" s="159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58"/>
      <c r="CD188" s="127"/>
      <c r="CE188" s="150"/>
      <c r="CF188" s="151"/>
      <c r="CG188" s="150"/>
      <c r="CH188" s="151"/>
      <c r="CI188" s="93"/>
      <c r="CJ188" s="93"/>
      <c r="CK188" s="93"/>
      <c r="CL188" s="150"/>
      <c r="CM188" s="159"/>
      <c r="CN188" s="113"/>
      <c r="CO188" s="113"/>
      <c r="CP188" s="126"/>
      <c r="CQ188" s="159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58"/>
      <c r="DG188" s="164" t="str">
        <f t="shared" si="10"/>
        <v/>
      </c>
      <c r="DH188" s="162"/>
      <c r="DI188" s="94" t="str">
        <f t="shared" si="11"/>
        <v/>
      </c>
      <c r="DJ188" s="181"/>
      <c r="DK188" s="37" t="e">
        <f>VLOOKUP(B188,Facility_Information!$B$6:$O$136,14,FALSE)</f>
        <v>#N/A</v>
      </c>
      <c r="DL188">
        <f t="shared" si="8"/>
        <v>0</v>
      </c>
      <c r="DM188" s="234" t="str">
        <f t="shared" si="9"/>
        <v/>
      </c>
    </row>
    <row r="189" spans="1:117" x14ac:dyDescent="0.25">
      <c r="A189" s="148"/>
      <c r="B189" s="14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122"/>
      <c r="W189" s="123"/>
      <c r="X189" s="232"/>
      <c r="Y189" s="232"/>
      <c r="Z189" s="125"/>
      <c r="AA189" s="124"/>
      <c r="AB189" s="125"/>
      <c r="AC189" s="124"/>
      <c r="AD189" s="124"/>
      <c r="AE189" s="124"/>
      <c r="AF189" s="125"/>
      <c r="AG189" s="124"/>
      <c r="AH189" s="124"/>
      <c r="AI189" s="124"/>
      <c r="AJ189" s="125"/>
      <c r="AK189" s="126"/>
      <c r="AL189" s="85"/>
      <c r="AM189" s="85"/>
      <c r="AN189" s="85"/>
      <c r="AO189" s="85"/>
      <c r="AP189" s="251"/>
      <c r="AQ189" s="251"/>
      <c r="AR189" s="251"/>
      <c r="AS189" s="251"/>
      <c r="AT189" s="85"/>
      <c r="AU189" s="85"/>
      <c r="AV189" s="85"/>
      <c r="AW189" s="85"/>
      <c r="AX189" s="127"/>
      <c r="AY189" s="93"/>
      <c r="AZ189" s="93"/>
      <c r="BA189" s="93"/>
      <c r="BB189" s="93"/>
      <c r="BC189" s="150"/>
      <c r="BD189" s="160"/>
      <c r="BE189" s="151"/>
      <c r="BF189" s="150"/>
      <c r="BG189" s="151"/>
      <c r="BH189" s="93"/>
      <c r="BI189" s="93"/>
      <c r="BJ189" s="93"/>
      <c r="BK189" s="93"/>
      <c r="BL189" s="161"/>
      <c r="BM189" s="128"/>
      <c r="BN189" s="128"/>
      <c r="BO189" s="163"/>
      <c r="BP189" s="159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58"/>
      <c r="CD189" s="127"/>
      <c r="CE189" s="150"/>
      <c r="CF189" s="151"/>
      <c r="CG189" s="150"/>
      <c r="CH189" s="151"/>
      <c r="CI189" s="93"/>
      <c r="CJ189" s="93"/>
      <c r="CK189" s="93"/>
      <c r="CL189" s="150"/>
      <c r="CM189" s="159"/>
      <c r="CN189" s="113"/>
      <c r="CO189" s="113"/>
      <c r="CP189" s="126"/>
      <c r="CQ189" s="159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58"/>
      <c r="DG189" s="164" t="str">
        <f t="shared" si="10"/>
        <v/>
      </c>
      <c r="DH189" s="162"/>
      <c r="DI189" s="94" t="str">
        <f t="shared" si="11"/>
        <v/>
      </c>
      <c r="DJ189" s="181"/>
      <c r="DK189" s="37" t="e">
        <f>VLOOKUP(B189,Facility_Information!$B$6:$O$136,14,FALSE)</f>
        <v>#N/A</v>
      </c>
      <c r="DL189">
        <f t="shared" si="8"/>
        <v>0</v>
      </c>
      <c r="DM189" s="234" t="str">
        <f t="shared" si="9"/>
        <v/>
      </c>
    </row>
    <row r="190" spans="1:117" x14ac:dyDescent="0.25">
      <c r="A190" s="148"/>
      <c r="B190" s="14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122"/>
      <c r="W190" s="123"/>
      <c r="X190" s="232"/>
      <c r="Y190" s="232"/>
      <c r="Z190" s="125"/>
      <c r="AA190" s="124"/>
      <c r="AB190" s="125"/>
      <c r="AC190" s="124"/>
      <c r="AD190" s="124"/>
      <c r="AE190" s="124"/>
      <c r="AF190" s="125"/>
      <c r="AG190" s="124"/>
      <c r="AH190" s="124"/>
      <c r="AI190" s="124"/>
      <c r="AJ190" s="125"/>
      <c r="AK190" s="126"/>
      <c r="AL190" s="85"/>
      <c r="AM190" s="85"/>
      <c r="AN190" s="85"/>
      <c r="AO190" s="85"/>
      <c r="AP190" s="251"/>
      <c r="AQ190" s="251"/>
      <c r="AR190" s="251"/>
      <c r="AS190" s="251"/>
      <c r="AT190" s="85"/>
      <c r="AU190" s="85"/>
      <c r="AV190" s="85"/>
      <c r="AW190" s="85"/>
      <c r="AX190" s="127"/>
      <c r="AY190" s="93"/>
      <c r="AZ190" s="93"/>
      <c r="BA190" s="93"/>
      <c r="BB190" s="93"/>
      <c r="BC190" s="150"/>
      <c r="BD190" s="160"/>
      <c r="BE190" s="151"/>
      <c r="BF190" s="150"/>
      <c r="BG190" s="151"/>
      <c r="BH190" s="93"/>
      <c r="BI190" s="93"/>
      <c r="BJ190" s="93"/>
      <c r="BK190" s="93"/>
      <c r="BL190" s="161"/>
      <c r="BM190" s="128"/>
      <c r="BN190" s="128"/>
      <c r="BO190" s="163"/>
      <c r="BP190" s="159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58"/>
      <c r="CD190" s="127"/>
      <c r="CE190" s="150"/>
      <c r="CF190" s="151"/>
      <c r="CG190" s="150"/>
      <c r="CH190" s="151"/>
      <c r="CI190" s="93"/>
      <c r="CJ190" s="93"/>
      <c r="CK190" s="93"/>
      <c r="CL190" s="150"/>
      <c r="CM190" s="159"/>
      <c r="CN190" s="113"/>
      <c r="CO190" s="113"/>
      <c r="CP190" s="126"/>
      <c r="CQ190" s="159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58"/>
      <c r="DG190" s="164" t="str">
        <f t="shared" si="10"/>
        <v/>
      </c>
      <c r="DH190" s="162"/>
      <c r="DI190" s="94" t="str">
        <f t="shared" si="11"/>
        <v/>
      </c>
      <c r="DJ190" s="181"/>
      <c r="DK190" s="37" t="e">
        <f>VLOOKUP(B190,Facility_Information!$B$6:$O$136,14,FALSE)</f>
        <v>#N/A</v>
      </c>
      <c r="DL190">
        <f t="shared" si="8"/>
        <v>0</v>
      </c>
      <c r="DM190" s="234" t="str">
        <f t="shared" si="9"/>
        <v/>
      </c>
    </row>
    <row r="191" spans="1:117" x14ac:dyDescent="0.25">
      <c r="A191" s="148"/>
      <c r="B191" s="14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122"/>
      <c r="W191" s="123"/>
      <c r="X191" s="232"/>
      <c r="Y191" s="232"/>
      <c r="Z191" s="125"/>
      <c r="AA191" s="124"/>
      <c r="AB191" s="125"/>
      <c r="AC191" s="124"/>
      <c r="AD191" s="124"/>
      <c r="AE191" s="124"/>
      <c r="AF191" s="125"/>
      <c r="AG191" s="124"/>
      <c r="AH191" s="124"/>
      <c r="AI191" s="124"/>
      <c r="AJ191" s="125"/>
      <c r="AK191" s="126"/>
      <c r="AL191" s="85"/>
      <c r="AM191" s="85"/>
      <c r="AN191" s="85"/>
      <c r="AO191" s="85"/>
      <c r="AP191" s="251"/>
      <c r="AQ191" s="251"/>
      <c r="AR191" s="251"/>
      <c r="AS191" s="251"/>
      <c r="AT191" s="85"/>
      <c r="AU191" s="85"/>
      <c r="AV191" s="85"/>
      <c r="AW191" s="85"/>
      <c r="AX191" s="127"/>
      <c r="AY191" s="93"/>
      <c r="AZ191" s="93"/>
      <c r="BA191" s="93"/>
      <c r="BB191" s="93"/>
      <c r="BC191" s="150"/>
      <c r="BD191" s="160"/>
      <c r="BE191" s="151"/>
      <c r="BF191" s="150"/>
      <c r="BG191" s="151"/>
      <c r="BH191" s="93"/>
      <c r="BI191" s="93"/>
      <c r="BJ191" s="93"/>
      <c r="BK191" s="93"/>
      <c r="BL191" s="161"/>
      <c r="BM191" s="128"/>
      <c r="BN191" s="128"/>
      <c r="BO191" s="163"/>
      <c r="BP191" s="159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58"/>
      <c r="CD191" s="127"/>
      <c r="CE191" s="150"/>
      <c r="CF191" s="151"/>
      <c r="CG191" s="150"/>
      <c r="CH191" s="151"/>
      <c r="CI191" s="93"/>
      <c r="CJ191" s="93"/>
      <c r="CK191" s="93"/>
      <c r="CL191" s="150"/>
      <c r="CM191" s="159"/>
      <c r="CN191" s="113"/>
      <c r="CO191" s="113"/>
      <c r="CP191" s="126"/>
      <c r="CQ191" s="159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58"/>
      <c r="DG191" s="164" t="str">
        <f t="shared" si="10"/>
        <v/>
      </c>
      <c r="DH191" s="162"/>
      <c r="DI191" s="94" t="str">
        <f t="shared" si="11"/>
        <v/>
      </c>
      <c r="DJ191" s="181"/>
      <c r="DK191" s="37" t="e">
        <f>VLOOKUP(B191,Facility_Information!$B$6:$O$136,14,FALSE)</f>
        <v>#N/A</v>
      </c>
      <c r="DL191">
        <f t="shared" si="8"/>
        <v>0</v>
      </c>
      <c r="DM191" s="234" t="str">
        <f t="shared" si="9"/>
        <v/>
      </c>
    </row>
    <row r="192" spans="1:117" x14ac:dyDescent="0.25">
      <c r="A192" s="148"/>
      <c r="B192" s="14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122"/>
      <c r="W192" s="123"/>
      <c r="X192" s="232"/>
      <c r="Y192" s="232"/>
      <c r="Z192" s="125"/>
      <c r="AA192" s="124"/>
      <c r="AB192" s="125"/>
      <c r="AC192" s="124"/>
      <c r="AD192" s="124"/>
      <c r="AE192" s="124"/>
      <c r="AF192" s="125"/>
      <c r="AG192" s="124"/>
      <c r="AH192" s="124"/>
      <c r="AI192" s="124"/>
      <c r="AJ192" s="125"/>
      <c r="AK192" s="126"/>
      <c r="AL192" s="85"/>
      <c r="AM192" s="85"/>
      <c r="AN192" s="85"/>
      <c r="AO192" s="85"/>
      <c r="AP192" s="251"/>
      <c r="AQ192" s="251"/>
      <c r="AR192" s="251"/>
      <c r="AS192" s="251"/>
      <c r="AT192" s="85"/>
      <c r="AU192" s="85"/>
      <c r="AV192" s="85"/>
      <c r="AW192" s="85"/>
      <c r="AX192" s="127"/>
      <c r="AY192" s="93"/>
      <c r="AZ192" s="93"/>
      <c r="BA192" s="93"/>
      <c r="BB192" s="93"/>
      <c r="BC192" s="150"/>
      <c r="BD192" s="160"/>
      <c r="BE192" s="151"/>
      <c r="BF192" s="150"/>
      <c r="BG192" s="151"/>
      <c r="BH192" s="93"/>
      <c r="BI192" s="93"/>
      <c r="BJ192" s="93"/>
      <c r="BK192" s="93"/>
      <c r="BL192" s="161"/>
      <c r="BM192" s="128"/>
      <c r="BN192" s="128"/>
      <c r="BO192" s="163"/>
      <c r="BP192" s="159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58"/>
      <c r="CD192" s="127"/>
      <c r="CE192" s="150"/>
      <c r="CF192" s="151"/>
      <c r="CG192" s="150"/>
      <c r="CH192" s="151"/>
      <c r="CI192" s="93"/>
      <c r="CJ192" s="93"/>
      <c r="CK192" s="93"/>
      <c r="CL192" s="150"/>
      <c r="CM192" s="159"/>
      <c r="CN192" s="113"/>
      <c r="CO192" s="113"/>
      <c r="CP192" s="126"/>
      <c r="CQ192" s="159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58"/>
      <c r="DG192" s="164" t="str">
        <f t="shared" si="10"/>
        <v/>
      </c>
      <c r="DH192" s="162"/>
      <c r="DI192" s="94" t="str">
        <f t="shared" si="11"/>
        <v/>
      </c>
      <c r="DJ192" s="181"/>
      <c r="DK192" s="37" t="e">
        <f>VLOOKUP(B192,Facility_Information!$B$6:$O$136,14,FALSE)</f>
        <v>#N/A</v>
      </c>
      <c r="DL192">
        <f t="shared" si="8"/>
        <v>0</v>
      </c>
      <c r="DM192" s="234" t="str">
        <f t="shared" si="9"/>
        <v/>
      </c>
    </row>
    <row r="193" spans="1:117" x14ac:dyDescent="0.25">
      <c r="A193" s="148"/>
      <c r="B193" s="14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122"/>
      <c r="W193" s="123"/>
      <c r="X193" s="232"/>
      <c r="Y193" s="232"/>
      <c r="Z193" s="125"/>
      <c r="AA193" s="124"/>
      <c r="AB193" s="125"/>
      <c r="AC193" s="124"/>
      <c r="AD193" s="124"/>
      <c r="AE193" s="124"/>
      <c r="AF193" s="125"/>
      <c r="AG193" s="124"/>
      <c r="AH193" s="124"/>
      <c r="AI193" s="124"/>
      <c r="AJ193" s="125"/>
      <c r="AK193" s="126"/>
      <c r="AL193" s="85"/>
      <c r="AM193" s="85"/>
      <c r="AN193" s="85"/>
      <c r="AO193" s="85"/>
      <c r="AP193" s="251"/>
      <c r="AQ193" s="251"/>
      <c r="AR193" s="251"/>
      <c r="AS193" s="251"/>
      <c r="AT193" s="85"/>
      <c r="AU193" s="85"/>
      <c r="AV193" s="85"/>
      <c r="AW193" s="85"/>
      <c r="AX193" s="127"/>
      <c r="AY193" s="93"/>
      <c r="AZ193" s="93"/>
      <c r="BA193" s="93"/>
      <c r="BB193" s="93"/>
      <c r="BC193" s="150"/>
      <c r="BD193" s="160"/>
      <c r="BE193" s="151"/>
      <c r="BF193" s="150"/>
      <c r="BG193" s="151"/>
      <c r="BH193" s="93"/>
      <c r="BI193" s="93"/>
      <c r="BJ193" s="93"/>
      <c r="BK193" s="93"/>
      <c r="BL193" s="161"/>
      <c r="BM193" s="128"/>
      <c r="BN193" s="128"/>
      <c r="BO193" s="163"/>
      <c r="BP193" s="159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58"/>
      <c r="CD193" s="127"/>
      <c r="CE193" s="150"/>
      <c r="CF193" s="151"/>
      <c r="CG193" s="150"/>
      <c r="CH193" s="151"/>
      <c r="CI193" s="93"/>
      <c r="CJ193" s="93"/>
      <c r="CK193" s="93"/>
      <c r="CL193" s="150"/>
      <c r="CM193" s="159"/>
      <c r="CN193" s="113"/>
      <c r="CO193" s="113"/>
      <c r="CP193" s="126"/>
      <c r="CQ193" s="159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58"/>
      <c r="DG193" s="164" t="str">
        <f t="shared" si="10"/>
        <v/>
      </c>
      <c r="DH193" s="162"/>
      <c r="DI193" s="94" t="str">
        <f t="shared" si="11"/>
        <v/>
      </c>
      <c r="DJ193" s="181"/>
      <c r="DK193" s="37" t="e">
        <f>VLOOKUP(B193,Facility_Information!$B$6:$O$136,14,FALSE)</f>
        <v>#N/A</v>
      </c>
      <c r="DL193">
        <f t="shared" si="8"/>
        <v>0</v>
      </c>
      <c r="DM193" s="234" t="str">
        <f t="shared" si="9"/>
        <v/>
      </c>
    </row>
    <row r="194" spans="1:117" x14ac:dyDescent="0.25">
      <c r="A194" s="148"/>
      <c r="B194" s="14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122"/>
      <c r="W194" s="123"/>
      <c r="X194" s="232"/>
      <c r="Y194" s="232"/>
      <c r="Z194" s="125"/>
      <c r="AA194" s="124"/>
      <c r="AB194" s="125"/>
      <c r="AC194" s="124"/>
      <c r="AD194" s="124"/>
      <c r="AE194" s="124"/>
      <c r="AF194" s="125"/>
      <c r="AG194" s="124"/>
      <c r="AH194" s="124"/>
      <c r="AI194" s="124"/>
      <c r="AJ194" s="125"/>
      <c r="AK194" s="126"/>
      <c r="AL194" s="85"/>
      <c r="AM194" s="85"/>
      <c r="AN194" s="85"/>
      <c r="AO194" s="85"/>
      <c r="AP194" s="251"/>
      <c r="AQ194" s="251"/>
      <c r="AR194" s="251"/>
      <c r="AS194" s="251"/>
      <c r="AT194" s="85"/>
      <c r="AU194" s="85"/>
      <c r="AV194" s="85"/>
      <c r="AW194" s="85"/>
      <c r="AX194" s="127"/>
      <c r="AY194" s="93"/>
      <c r="AZ194" s="93"/>
      <c r="BA194" s="93"/>
      <c r="BB194" s="93"/>
      <c r="BC194" s="150"/>
      <c r="BD194" s="160"/>
      <c r="BE194" s="151"/>
      <c r="BF194" s="150"/>
      <c r="BG194" s="151"/>
      <c r="BH194" s="93"/>
      <c r="BI194" s="93"/>
      <c r="BJ194" s="93"/>
      <c r="BK194" s="93"/>
      <c r="BL194" s="161"/>
      <c r="BM194" s="128"/>
      <c r="BN194" s="128"/>
      <c r="BO194" s="163"/>
      <c r="BP194" s="159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58"/>
      <c r="CD194" s="127"/>
      <c r="CE194" s="150"/>
      <c r="CF194" s="151"/>
      <c r="CG194" s="150"/>
      <c r="CH194" s="151"/>
      <c r="CI194" s="93"/>
      <c r="CJ194" s="93"/>
      <c r="CK194" s="93"/>
      <c r="CL194" s="150"/>
      <c r="CM194" s="159"/>
      <c r="CN194" s="113"/>
      <c r="CO194" s="113"/>
      <c r="CP194" s="126"/>
      <c r="CQ194" s="159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58"/>
      <c r="DG194" s="164" t="str">
        <f t="shared" si="10"/>
        <v/>
      </c>
      <c r="DH194" s="162"/>
      <c r="DI194" s="94" t="str">
        <f t="shared" si="11"/>
        <v/>
      </c>
      <c r="DJ194" s="181"/>
      <c r="DK194" s="37" t="e">
        <f>VLOOKUP(B194,Facility_Information!$B$6:$O$136,14,FALSE)</f>
        <v>#N/A</v>
      </c>
      <c r="DL194">
        <f t="shared" si="8"/>
        <v>0</v>
      </c>
      <c r="DM194" s="234" t="str">
        <f t="shared" si="9"/>
        <v/>
      </c>
    </row>
    <row r="195" spans="1:117" x14ac:dyDescent="0.25">
      <c r="A195" s="148"/>
      <c r="B195" s="14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122"/>
      <c r="W195" s="123"/>
      <c r="X195" s="232"/>
      <c r="Y195" s="232"/>
      <c r="Z195" s="125"/>
      <c r="AA195" s="124"/>
      <c r="AB195" s="125"/>
      <c r="AC195" s="124"/>
      <c r="AD195" s="124"/>
      <c r="AE195" s="124"/>
      <c r="AF195" s="125"/>
      <c r="AG195" s="124"/>
      <c r="AH195" s="124"/>
      <c r="AI195" s="124"/>
      <c r="AJ195" s="125"/>
      <c r="AK195" s="126"/>
      <c r="AL195" s="85"/>
      <c r="AM195" s="85"/>
      <c r="AN195" s="85"/>
      <c r="AO195" s="85"/>
      <c r="AP195" s="251"/>
      <c r="AQ195" s="251"/>
      <c r="AR195" s="251"/>
      <c r="AS195" s="251"/>
      <c r="AT195" s="85"/>
      <c r="AU195" s="85"/>
      <c r="AV195" s="85"/>
      <c r="AW195" s="85"/>
      <c r="AX195" s="127"/>
      <c r="AY195" s="93"/>
      <c r="AZ195" s="93"/>
      <c r="BA195" s="93"/>
      <c r="BB195" s="93"/>
      <c r="BC195" s="150"/>
      <c r="BD195" s="160"/>
      <c r="BE195" s="151"/>
      <c r="BF195" s="150"/>
      <c r="BG195" s="151"/>
      <c r="BH195" s="93"/>
      <c r="BI195" s="93"/>
      <c r="BJ195" s="93"/>
      <c r="BK195" s="93"/>
      <c r="BL195" s="161"/>
      <c r="BM195" s="128"/>
      <c r="BN195" s="128"/>
      <c r="BO195" s="163"/>
      <c r="BP195" s="159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58"/>
      <c r="CD195" s="127"/>
      <c r="CE195" s="150"/>
      <c r="CF195" s="151"/>
      <c r="CG195" s="150"/>
      <c r="CH195" s="151"/>
      <c r="CI195" s="93"/>
      <c r="CJ195" s="93"/>
      <c r="CK195" s="93"/>
      <c r="CL195" s="150"/>
      <c r="CM195" s="159"/>
      <c r="CN195" s="113"/>
      <c r="CO195" s="113"/>
      <c r="CP195" s="126"/>
      <c r="CQ195" s="159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58"/>
      <c r="DG195" s="164" t="str">
        <f t="shared" si="10"/>
        <v/>
      </c>
      <c r="DH195" s="162"/>
      <c r="DI195" s="94" t="str">
        <f t="shared" si="11"/>
        <v/>
      </c>
      <c r="DJ195" s="181"/>
      <c r="DK195" s="37" t="e">
        <f>VLOOKUP(B195,Facility_Information!$B$6:$O$136,14,FALSE)</f>
        <v>#N/A</v>
      </c>
      <c r="DL195">
        <f t="shared" si="8"/>
        <v>0</v>
      </c>
      <c r="DM195" s="234" t="str">
        <f t="shared" si="9"/>
        <v/>
      </c>
    </row>
    <row r="196" spans="1:117" x14ac:dyDescent="0.25">
      <c r="A196" s="148"/>
      <c r="B196" s="14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122"/>
      <c r="W196" s="123"/>
      <c r="X196" s="232"/>
      <c r="Y196" s="232"/>
      <c r="Z196" s="125"/>
      <c r="AA196" s="124"/>
      <c r="AB196" s="125"/>
      <c r="AC196" s="124"/>
      <c r="AD196" s="124"/>
      <c r="AE196" s="124"/>
      <c r="AF196" s="125"/>
      <c r="AG196" s="124"/>
      <c r="AH196" s="124"/>
      <c r="AI196" s="124"/>
      <c r="AJ196" s="125"/>
      <c r="AK196" s="126"/>
      <c r="AL196" s="85"/>
      <c r="AM196" s="85"/>
      <c r="AN196" s="85"/>
      <c r="AO196" s="85"/>
      <c r="AP196" s="251"/>
      <c r="AQ196" s="251"/>
      <c r="AR196" s="251"/>
      <c r="AS196" s="251"/>
      <c r="AT196" s="85"/>
      <c r="AU196" s="85"/>
      <c r="AV196" s="85"/>
      <c r="AW196" s="85"/>
      <c r="AX196" s="127"/>
      <c r="AY196" s="93"/>
      <c r="AZ196" s="93"/>
      <c r="BA196" s="93"/>
      <c r="BB196" s="93"/>
      <c r="BC196" s="150"/>
      <c r="BD196" s="160"/>
      <c r="BE196" s="151"/>
      <c r="BF196" s="150"/>
      <c r="BG196" s="151"/>
      <c r="BH196" s="93"/>
      <c r="BI196" s="93"/>
      <c r="BJ196" s="93"/>
      <c r="BK196" s="93"/>
      <c r="BL196" s="161"/>
      <c r="BM196" s="128"/>
      <c r="BN196" s="128"/>
      <c r="BO196" s="163"/>
      <c r="BP196" s="159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58"/>
      <c r="CD196" s="127"/>
      <c r="CE196" s="150"/>
      <c r="CF196" s="151"/>
      <c r="CG196" s="150"/>
      <c r="CH196" s="151"/>
      <c r="CI196" s="93"/>
      <c r="CJ196" s="93"/>
      <c r="CK196" s="93"/>
      <c r="CL196" s="150"/>
      <c r="CM196" s="159"/>
      <c r="CN196" s="113"/>
      <c r="CO196" s="113"/>
      <c r="CP196" s="126"/>
      <c r="CQ196" s="159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58"/>
      <c r="DG196" s="164" t="str">
        <f t="shared" si="10"/>
        <v/>
      </c>
      <c r="DH196" s="162"/>
      <c r="DI196" s="94" t="str">
        <f t="shared" si="11"/>
        <v/>
      </c>
      <c r="DJ196" s="181"/>
      <c r="DK196" s="37" t="e">
        <f>VLOOKUP(B196,Facility_Information!$B$6:$O$136,14,FALSE)</f>
        <v>#N/A</v>
      </c>
      <c r="DL196">
        <f t="shared" si="8"/>
        <v>0</v>
      </c>
      <c r="DM196" s="234" t="str">
        <f t="shared" si="9"/>
        <v/>
      </c>
    </row>
    <row r="197" spans="1:117" x14ac:dyDescent="0.25">
      <c r="A197" s="148"/>
      <c r="B197" s="14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122"/>
      <c r="W197" s="123"/>
      <c r="X197" s="232"/>
      <c r="Y197" s="232"/>
      <c r="Z197" s="125"/>
      <c r="AA197" s="124"/>
      <c r="AB197" s="125"/>
      <c r="AC197" s="124"/>
      <c r="AD197" s="124"/>
      <c r="AE197" s="124"/>
      <c r="AF197" s="125"/>
      <c r="AG197" s="124"/>
      <c r="AH197" s="124"/>
      <c r="AI197" s="124"/>
      <c r="AJ197" s="125"/>
      <c r="AK197" s="126"/>
      <c r="AL197" s="85"/>
      <c r="AM197" s="85"/>
      <c r="AN197" s="85"/>
      <c r="AO197" s="85"/>
      <c r="AP197" s="251"/>
      <c r="AQ197" s="251"/>
      <c r="AR197" s="251"/>
      <c r="AS197" s="251"/>
      <c r="AT197" s="85"/>
      <c r="AU197" s="85"/>
      <c r="AV197" s="85"/>
      <c r="AW197" s="85"/>
      <c r="AX197" s="127"/>
      <c r="AY197" s="93"/>
      <c r="AZ197" s="93"/>
      <c r="BA197" s="93"/>
      <c r="BB197" s="93"/>
      <c r="BC197" s="150"/>
      <c r="BD197" s="160"/>
      <c r="BE197" s="151"/>
      <c r="BF197" s="150"/>
      <c r="BG197" s="151"/>
      <c r="BH197" s="93"/>
      <c r="BI197" s="93"/>
      <c r="BJ197" s="93"/>
      <c r="BK197" s="93"/>
      <c r="BL197" s="161"/>
      <c r="BM197" s="128"/>
      <c r="BN197" s="128"/>
      <c r="BO197" s="163"/>
      <c r="BP197" s="159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58"/>
      <c r="CD197" s="127"/>
      <c r="CE197" s="150"/>
      <c r="CF197" s="151"/>
      <c r="CG197" s="150"/>
      <c r="CH197" s="151"/>
      <c r="CI197" s="93"/>
      <c r="CJ197" s="93"/>
      <c r="CK197" s="93"/>
      <c r="CL197" s="150"/>
      <c r="CM197" s="159"/>
      <c r="CN197" s="113"/>
      <c r="CO197" s="113"/>
      <c r="CP197" s="126"/>
      <c r="CQ197" s="159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58"/>
      <c r="DG197" s="164" t="str">
        <f t="shared" si="10"/>
        <v/>
      </c>
      <c r="DH197" s="162"/>
      <c r="DI197" s="94" t="str">
        <f t="shared" si="11"/>
        <v/>
      </c>
      <c r="DJ197" s="181"/>
      <c r="DK197" s="37" t="e">
        <f>VLOOKUP(B197,Facility_Information!$B$6:$O$136,14,FALSE)</f>
        <v>#N/A</v>
      </c>
      <c r="DL197">
        <f t="shared" si="8"/>
        <v>0</v>
      </c>
      <c r="DM197" s="234" t="str">
        <f t="shared" si="9"/>
        <v/>
      </c>
    </row>
    <row r="198" spans="1:117" x14ac:dyDescent="0.25">
      <c r="A198" s="148"/>
      <c r="B198" s="14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122"/>
      <c r="W198" s="123"/>
      <c r="X198" s="232"/>
      <c r="Y198" s="232"/>
      <c r="Z198" s="125"/>
      <c r="AA198" s="124"/>
      <c r="AB198" s="125"/>
      <c r="AC198" s="124"/>
      <c r="AD198" s="124"/>
      <c r="AE198" s="124"/>
      <c r="AF198" s="125"/>
      <c r="AG198" s="124"/>
      <c r="AH198" s="124"/>
      <c r="AI198" s="124"/>
      <c r="AJ198" s="125"/>
      <c r="AK198" s="126"/>
      <c r="AL198" s="85"/>
      <c r="AM198" s="85"/>
      <c r="AN198" s="85"/>
      <c r="AO198" s="85"/>
      <c r="AP198" s="251"/>
      <c r="AQ198" s="251"/>
      <c r="AR198" s="251"/>
      <c r="AS198" s="251"/>
      <c r="AT198" s="85"/>
      <c r="AU198" s="85"/>
      <c r="AV198" s="85"/>
      <c r="AW198" s="85"/>
      <c r="AX198" s="127"/>
      <c r="AY198" s="93"/>
      <c r="AZ198" s="93"/>
      <c r="BA198" s="93"/>
      <c r="BB198" s="93"/>
      <c r="BC198" s="150"/>
      <c r="BD198" s="160"/>
      <c r="BE198" s="151"/>
      <c r="BF198" s="150"/>
      <c r="BG198" s="151"/>
      <c r="BH198" s="93"/>
      <c r="BI198" s="93"/>
      <c r="BJ198" s="93"/>
      <c r="BK198" s="93"/>
      <c r="BL198" s="161"/>
      <c r="BM198" s="128"/>
      <c r="BN198" s="128"/>
      <c r="BO198" s="163"/>
      <c r="BP198" s="159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58"/>
      <c r="CD198" s="127"/>
      <c r="CE198" s="150"/>
      <c r="CF198" s="151"/>
      <c r="CG198" s="150"/>
      <c r="CH198" s="151"/>
      <c r="CI198" s="93"/>
      <c r="CJ198" s="93"/>
      <c r="CK198" s="93"/>
      <c r="CL198" s="150"/>
      <c r="CM198" s="159"/>
      <c r="CN198" s="113"/>
      <c r="CO198" s="113"/>
      <c r="CP198" s="126"/>
      <c r="CQ198" s="159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58"/>
      <c r="DG198" s="164" t="str">
        <f t="shared" si="10"/>
        <v/>
      </c>
      <c r="DH198" s="162"/>
      <c r="DI198" s="94" t="str">
        <f t="shared" si="11"/>
        <v/>
      </c>
      <c r="DJ198" s="181"/>
      <c r="DK198" s="37" t="e">
        <f>VLOOKUP(B198,Facility_Information!$B$6:$O$136,14,FALSE)</f>
        <v>#N/A</v>
      </c>
      <c r="DL198">
        <f t="shared" ref="DL198:DL261" si="12">SUM(COUNTA(AL198,AP198,AT198))</f>
        <v>0</v>
      </c>
      <c r="DM198" s="234" t="str">
        <f t="shared" ref="DM198:DM261" si="13">IF(DL198&gt;3,"Check # of Causal Factors selected", "")</f>
        <v/>
      </c>
    </row>
    <row r="199" spans="1:117" x14ac:dyDescent="0.25">
      <c r="A199" s="148"/>
      <c r="B199" s="14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122"/>
      <c r="W199" s="123"/>
      <c r="X199" s="232"/>
      <c r="Y199" s="232"/>
      <c r="Z199" s="125"/>
      <c r="AA199" s="124"/>
      <c r="AB199" s="125"/>
      <c r="AC199" s="124"/>
      <c r="AD199" s="124"/>
      <c r="AE199" s="124"/>
      <c r="AF199" s="125"/>
      <c r="AG199" s="124"/>
      <c r="AH199" s="124"/>
      <c r="AI199" s="124"/>
      <c r="AJ199" s="125"/>
      <c r="AK199" s="126"/>
      <c r="AL199" s="85"/>
      <c r="AM199" s="85"/>
      <c r="AN199" s="85"/>
      <c r="AO199" s="85"/>
      <c r="AP199" s="251"/>
      <c r="AQ199" s="251"/>
      <c r="AR199" s="251"/>
      <c r="AS199" s="251"/>
      <c r="AT199" s="85"/>
      <c r="AU199" s="85"/>
      <c r="AV199" s="85"/>
      <c r="AW199" s="85"/>
      <c r="AX199" s="127"/>
      <c r="AY199" s="93"/>
      <c r="AZ199" s="93"/>
      <c r="BA199" s="93"/>
      <c r="BB199" s="93"/>
      <c r="BC199" s="150"/>
      <c r="BD199" s="160"/>
      <c r="BE199" s="151"/>
      <c r="BF199" s="150"/>
      <c r="BG199" s="151"/>
      <c r="BH199" s="93"/>
      <c r="BI199" s="93"/>
      <c r="BJ199" s="93"/>
      <c r="BK199" s="93"/>
      <c r="BL199" s="161"/>
      <c r="BM199" s="128"/>
      <c r="BN199" s="128"/>
      <c r="BO199" s="163"/>
      <c r="BP199" s="159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58"/>
      <c r="CD199" s="127"/>
      <c r="CE199" s="150"/>
      <c r="CF199" s="151"/>
      <c r="CG199" s="150"/>
      <c r="CH199" s="151"/>
      <c r="CI199" s="93"/>
      <c r="CJ199" s="93"/>
      <c r="CK199" s="93"/>
      <c r="CL199" s="150"/>
      <c r="CM199" s="159"/>
      <c r="CN199" s="113"/>
      <c r="CO199" s="113"/>
      <c r="CP199" s="126"/>
      <c r="CQ199" s="159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58"/>
      <c r="DG199" s="164" t="str">
        <f t="shared" ref="DG199:DG262" si="14">IF(AX199&gt;0,"Tier 1",IF(AY199&gt;0,"Tier 1",IF(AZ199&gt;0,"Tier 1",IF(BA199&gt;0,"Tier 1",IF(BB199&gt;0,"Tier 1",IF(BC199&gt;0,"Tier 1",IF(BD199="yes","Tier 1",IF(BE199="yes","Tier 1",IF(BF199="yes","Tier 1",IF(BG199="via Downstream Destructive Device","Tier 1",IF(BG199="Directly to Atmosphere","Tier 1",IF(BH199="yes","Tier 1",IF(BI199="yes","Tier 1",IF(BJ199="yes","Tier 1",IF(BK199="yes","Tier 1",IF(BL199="Yes","Tier 1",IF(BM199="Yes","Tier 1",IF(BN199="Yes","Tier 1",IF(BO199="Yes","Tier 1",IF(BP199="Yes","Tier 1",IF(BR199="Yes","Tier 1",IF(BT199="Yes","Tier 1",IF(BV199="Yes","Tier 1",IF(BX199="Yes","Tier 1",IF(BZ199="Yes","Tier 1",IF(CB199="Yes","Tier 1",IF(CD199&gt;0,"Tier 2",IF(CE199&gt;0,"Tier 2",IF(CF199="yes","Tier 2",IF(CG199="yes","Tier 2",IF(CH199="via Downstream Destructive Device","Tier 2",IF(CH199="Directly to Atmosphere","Tier 2",IF(CI199="yes","Tier 2",IF(CJ199="yes","Tier 2",IF(CK199="yes","Tier 2",IF(CL199="yes","Tier 2",IF(CM199="Yes","Tier 2",IF(CN199="Yes","Tier 2",IF(CO199="Yes","Tier 2",IF(CP199="Yes","Tier 2",IF(CQ199="Yes","Tier 2",IF(CS199="Yes","Tier 2",IF(CU199="Yes","Tier 2",IF(CW199="Yes","Tier 2",IF(CY199="Yes","Tier 2",IF(DA199="Yes","Tier 2",IF(DC199="Yes","Tier 2",IF(DE199="Yes","Tier 2",""))))))))))))))))))))))))))))))))))))))))))))))))</f>
        <v/>
      </c>
      <c r="DH199" s="162"/>
      <c r="DI199" s="94" t="str">
        <f t="shared" ref="DI199:DI262" si="15">IF(COUNTA(CD199:DF199)&gt;0,1,"")</f>
        <v/>
      </c>
      <c r="DJ199" s="181"/>
      <c r="DK199" s="37" t="e">
        <f>VLOOKUP(B199,Facility_Information!$B$6:$O$136,14,FALSE)</f>
        <v>#N/A</v>
      </c>
      <c r="DL199">
        <f t="shared" si="12"/>
        <v>0</v>
      </c>
      <c r="DM199" s="234" t="str">
        <f t="shared" si="13"/>
        <v/>
      </c>
    </row>
    <row r="200" spans="1:117" x14ac:dyDescent="0.25">
      <c r="A200" s="148"/>
      <c r="B200" s="14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122"/>
      <c r="W200" s="123"/>
      <c r="X200" s="232"/>
      <c r="Y200" s="232"/>
      <c r="Z200" s="125"/>
      <c r="AA200" s="124"/>
      <c r="AB200" s="125"/>
      <c r="AC200" s="124"/>
      <c r="AD200" s="124"/>
      <c r="AE200" s="124"/>
      <c r="AF200" s="125"/>
      <c r="AG200" s="124"/>
      <c r="AH200" s="124"/>
      <c r="AI200" s="124"/>
      <c r="AJ200" s="125"/>
      <c r="AK200" s="126"/>
      <c r="AL200" s="85"/>
      <c r="AM200" s="85"/>
      <c r="AN200" s="85"/>
      <c r="AO200" s="85"/>
      <c r="AP200" s="251"/>
      <c r="AQ200" s="251"/>
      <c r="AR200" s="251"/>
      <c r="AS200" s="251"/>
      <c r="AT200" s="85"/>
      <c r="AU200" s="85"/>
      <c r="AV200" s="85"/>
      <c r="AW200" s="85"/>
      <c r="AX200" s="127"/>
      <c r="AY200" s="93"/>
      <c r="AZ200" s="93"/>
      <c r="BA200" s="93"/>
      <c r="BB200" s="93"/>
      <c r="BC200" s="150"/>
      <c r="BD200" s="160"/>
      <c r="BE200" s="151"/>
      <c r="BF200" s="150"/>
      <c r="BG200" s="151"/>
      <c r="BH200" s="93"/>
      <c r="BI200" s="93"/>
      <c r="BJ200" s="93"/>
      <c r="BK200" s="93"/>
      <c r="BL200" s="161"/>
      <c r="BM200" s="128"/>
      <c r="BN200" s="128"/>
      <c r="BO200" s="163"/>
      <c r="BP200" s="159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58"/>
      <c r="CD200" s="127"/>
      <c r="CE200" s="150"/>
      <c r="CF200" s="151"/>
      <c r="CG200" s="150"/>
      <c r="CH200" s="151"/>
      <c r="CI200" s="93"/>
      <c r="CJ200" s="93"/>
      <c r="CK200" s="93"/>
      <c r="CL200" s="150"/>
      <c r="CM200" s="159"/>
      <c r="CN200" s="113"/>
      <c r="CO200" s="113"/>
      <c r="CP200" s="126"/>
      <c r="CQ200" s="159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58"/>
      <c r="DG200" s="164" t="str">
        <f t="shared" si="14"/>
        <v/>
      </c>
      <c r="DH200" s="162"/>
      <c r="DI200" s="94" t="str">
        <f t="shared" si="15"/>
        <v/>
      </c>
      <c r="DJ200" s="181"/>
      <c r="DK200" s="37" t="e">
        <f>VLOOKUP(B200,Facility_Information!$B$6:$O$136,14,FALSE)</f>
        <v>#N/A</v>
      </c>
      <c r="DL200">
        <f t="shared" si="12"/>
        <v>0</v>
      </c>
      <c r="DM200" s="234" t="str">
        <f t="shared" si="13"/>
        <v/>
      </c>
    </row>
    <row r="201" spans="1:117" x14ac:dyDescent="0.25">
      <c r="A201" s="148"/>
      <c r="B201" s="14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122"/>
      <c r="W201" s="123"/>
      <c r="X201" s="232"/>
      <c r="Y201" s="232"/>
      <c r="Z201" s="125"/>
      <c r="AA201" s="124"/>
      <c r="AB201" s="125"/>
      <c r="AC201" s="124"/>
      <c r="AD201" s="124"/>
      <c r="AE201" s="124"/>
      <c r="AF201" s="125"/>
      <c r="AG201" s="124"/>
      <c r="AH201" s="124"/>
      <c r="AI201" s="124"/>
      <c r="AJ201" s="125"/>
      <c r="AK201" s="126"/>
      <c r="AL201" s="85"/>
      <c r="AM201" s="85"/>
      <c r="AN201" s="85"/>
      <c r="AO201" s="85"/>
      <c r="AP201" s="251"/>
      <c r="AQ201" s="251"/>
      <c r="AR201" s="251"/>
      <c r="AS201" s="251"/>
      <c r="AT201" s="85"/>
      <c r="AU201" s="85"/>
      <c r="AV201" s="85"/>
      <c r="AW201" s="85"/>
      <c r="AX201" s="127"/>
      <c r="AY201" s="93"/>
      <c r="AZ201" s="93"/>
      <c r="BA201" s="93"/>
      <c r="BB201" s="93"/>
      <c r="BC201" s="150"/>
      <c r="BD201" s="160"/>
      <c r="BE201" s="151"/>
      <c r="BF201" s="150"/>
      <c r="BG201" s="151"/>
      <c r="BH201" s="93"/>
      <c r="BI201" s="93"/>
      <c r="BJ201" s="93"/>
      <c r="BK201" s="93"/>
      <c r="BL201" s="161"/>
      <c r="BM201" s="128"/>
      <c r="BN201" s="128"/>
      <c r="BO201" s="163"/>
      <c r="BP201" s="159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58"/>
      <c r="CD201" s="127"/>
      <c r="CE201" s="150"/>
      <c r="CF201" s="151"/>
      <c r="CG201" s="150"/>
      <c r="CH201" s="151"/>
      <c r="CI201" s="93"/>
      <c r="CJ201" s="93"/>
      <c r="CK201" s="93"/>
      <c r="CL201" s="150"/>
      <c r="CM201" s="159"/>
      <c r="CN201" s="113"/>
      <c r="CO201" s="113"/>
      <c r="CP201" s="126"/>
      <c r="CQ201" s="159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58"/>
      <c r="DG201" s="164" t="str">
        <f t="shared" si="14"/>
        <v/>
      </c>
      <c r="DH201" s="162"/>
      <c r="DI201" s="94" t="str">
        <f t="shared" si="15"/>
        <v/>
      </c>
      <c r="DJ201" s="181"/>
      <c r="DK201" s="37" t="e">
        <f>VLOOKUP(B201,Facility_Information!$B$6:$O$136,14,FALSE)</f>
        <v>#N/A</v>
      </c>
      <c r="DL201">
        <f t="shared" si="12"/>
        <v>0</v>
      </c>
      <c r="DM201" s="234" t="str">
        <f t="shared" si="13"/>
        <v/>
      </c>
    </row>
    <row r="202" spans="1:117" x14ac:dyDescent="0.25">
      <c r="A202" s="148"/>
      <c r="B202" s="14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122"/>
      <c r="W202" s="123"/>
      <c r="X202" s="232"/>
      <c r="Y202" s="232"/>
      <c r="Z202" s="125"/>
      <c r="AA202" s="124"/>
      <c r="AB202" s="125"/>
      <c r="AC202" s="124"/>
      <c r="AD202" s="124"/>
      <c r="AE202" s="124"/>
      <c r="AF202" s="125"/>
      <c r="AG202" s="124"/>
      <c r="AH202" s="124"/>
      <c r="AI202" s="124"/>
      <c r="AJ202" s="125"/>
      <c r="AK202" s="126"/>
      <c r="AL202" s="85"/>
      <c r="AM202" s="85"/>
      <c r="AN202" s="85"/>
      <c r="AO202" s="85"/>
      <c r="AP202" s="251"/>
      <c r="AQ202" s="251"/>
      <c r="AR202" s="251"/>
      <c r="AS202" s="251"/>
      <c r="AT202" s="85"/>
      <c r="AU202" s="85"/>
      <c r="AV202" s="85"/>
      <c r="AW202" s="85"/>
      <c r="AX202" s="127"/>
      <c r="AY202" s="93"/>
      <c r="AZ202" s="93"/>
      <c r="BA202" s="93"/>
      <c r="BB202" s="93"/>
      <c r="BC202" s="150"/>
      <c r="BD202" s="160"/>
      <c r="BE202" s="151"/>
      <c r="BF202" s="150"/>
      <c r="BG202" s="151"/>
      <c r="BH202" s="93"/>
      <c r="BI202" s="93"/>
      <c r="BJ202" s="93"/>
      <c r="BK202" s="93"/>
      <c r="BL202" s="161"/>
      <c r="BM202" s="128"/>
      <c r="BN202" s="128"/>
      <c r="BO202" s="163"/>
      <c r="BP202" s="159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58"/>
      <c r="CD202" s="127"/>
      <c r="CE202" s="150"/>
      <c r="CF202" s="151"/>
      <c r="CG202" s="150"/>
      <c r="CH202" s="151"/>
      <c r="CI202" s="93"/>
      <c r="CJ202" s="93"/>
      <c r="CK202" s="93"/>
      <c r="CL202" s="150"/>
      <c r="CM202" s="159"/>
      <c r="CN202" s="113"/>
      <c r="CO202" s="113"/>
      <c r="CP202" s="126"/>
      <c r="CQ202" s="159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58"/>
      <c r="DG202" s="164" t="str">
        <f t="shared" si="14"/>
        <v/>
      </c>
      <c r="DH202" s="162"/>
      <c r="DI202" s="94" t="str">
        <f t="shared" si="15"/>
        <v/>
      </c>
      <c r="DJ202" s="181"/>
      <c r="DK202" s="37" t="e">
        <f>VLOOKUP(B202,Facility_Information!$B$6:$O$136,14,FALSE)</f>
        <v>#N/A</v>
      </c>
      <c r="DL202">
        <f t="shared" si="12"/>
        <v>0</v>
      </c>
      <c r="DM202" s="234" t="str">
        <f t="shared" si="13"/>
        <v/>
      </c>
    </row>
    <row r="203" spans="1:117" x14ac:dyDescent="0.25">
      <c r="A203" s="148"/>
      <c r="B203" s="14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122"/>
      <c r="W203" s="123"/>
      <c r="X203" s="232"/>
      <c r="Y203" s="232"/>
      <c r="Z203" s="125"/>
      <c r="AA203" s="124"/>
      <c r="AB203" s="125"/>
      <c r="AC203" s="124"/>
      <c r="AD203" s="124"/>
      <c r="AE203" s="124"/>
      <c r="AF203" s="125"/>
      <c r="AG203" s="124"/>
      <c r="AH203" s="124"/>
      <c r="AI203" s="124"/>
      <c r="AJ203" s="125"/>
      <c r="AK203" s="126"/>
      <c r="AL203" s="85"/>
      <c r="AM203" s="85"/>
      <c r="AN203" s="85"/>
      <c r="AO203" s="85"/>
      <c r="AP203" s="251"/>
      <c r="AQ203" s="251"/>
      <c r="AR203" s="251"/>
      <c r="AS203" s="251"/>
      <c r="AT203" s="85"/>
      <c r="AU203" s="85"/>
      <c r="AV203" s="85"/>
      <c r="AW203" s="85"/>
      <c r="AX203" s="127"/>
      <c r="AY203" s="93"/>
      <c r="AZ203" s="93"/>
      <c r="BA203" s="93"/>
      <c r="BB203" s="93"/>
      <c r="BC203" s="150"/>
      <c r="BD203" s="160"/>
      <c r="BE203" s="151"/>
      <c r="BF203" s="150"/>
      <c r="BG203" s="151"/>
      <c r="BH203" s="93"/>
      <c r="BI203" s="93"/>
      <c r="BJ203" s="93"/>
      <c r="BK203" s="93"/>
      <c r="BL203" s="161"/>
      <c r="BM203" s="128"/>
      <c r="BN203" s="128"/>
      <c r="BO203" s="163"/>
      <c r="BP203" s="159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58"/>
      <c r="CD203" s="127"/>
      <c r="CE203" s="150"/>
      <c r="CF203" s="151"/>
      <c r="CG203" s="150"/>
      <c r="CH203" s="151"/>
      <c r="CI203" s="93"/>
      <c r="CJ203" s="93"/>
      <c r="CK203" s="93"/>
      <c r="CL203" s="150"/>
      <c r="CM203" s="159"/>
      <c r="CN203" s="113"/>
      <c r="CO203" s="113"/>
      <c r="CP203" s="126"/>
      <c r="CQ203" s="159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58"/>
      <c r="DG203" s="164" t="str">
        <f t="shared" si="14"/>
        <v/>
      </c>
      <c r="DH203" s="162"/>
      <c r="DI203" s="94" t="str">
        <f t="shared" si="15"/>
        <v/>
      </c>
      <c r="DJ203" s="181"/>
      <c r="DK203" s="37" t="e">
        <f>VLOOKUP(B203,Facility_Information!$B$6:$O$136,14,FALSE)</f>
        <v>#N/A</v>
      </c>
      <c r="DL203">
        <f t="shared" si="12"/>
        <v>0</v>
      </c>
      <c r="DM203" s="234" t="str">
        <f t="shared" si="13"/>
        <v/>
      </c>
    </row>
    <row r="204" spans="1:117" x14ac:dyDescent="0.25">
      <c r="A204" s="148"/>
      <c r="B204" s="14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122"/>
      <c r="W204" s="123"/>
      <c r="X204" s="232"/>
      <c r="Y204" s="232"/>
      <c r="Z204" s="125"/>
      <c r="AA204" s="124"/>
      <c r="AB204" s="125"/>
      <c r="AC204" s="124"/>
      <c r="AD204" s="124"/>
      <c r="AE204" s="124"/>
      <c r="AF204" s="125"/>
      <c r="AG204" s="124"/>
      <c r="AH204" s="124"/>
      <c r="AI204" s="124"/>
      <c r="AJ204" s="125"/>
      <c r="AK204" s="126"/>
      <c r="AL204" s="85"/>
      <c r="AM204" s="85"/>
      <c r="AN204" s="85"/>
      <c r="AO204" s="85"/>
      <c r="AP204" s="251"/>
      <c r="AQ204" s="251"/>
      <c r="AR204" s="251"/>
      <c r="AS204" s="251"/>
      <c r="AT204" s="85"/>
      <c r="AU204" s="85"/>
      <c r="AV204" s="85"/>
      <c r="AW204" s="85"/>
      <c r="AX204" s="127"/>
      <c r="AY204" s="93"/>
      <c r="AZ204" s="93"/>
      <c r="BA204" s="93"/>
      <c r="BB204" s="93"/>
      <c r="BC204" s="150"/>
      <c r="BD204" s="160"/>
      <c r="BE204" s="151"/>
      <c r="BF204" s="150"/>
      <c r="BG204" s="151"/>
      <c r="BH204" s="93"/>
      <c r="BI204" s="93"/>
      <c r="BJ204" s="93"/>
      <c r="BK204" s="93"/>
      <c r="BL204" s="161"/>
      <c r="BM204" s="128"/>
      <c r="BN204" s="128"/>
      <c r="BO204" s="163"/>
      <c r="BP204" s="159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58"/>
      <c r="CD204" s="127"/>
      <c r="CE204" s="150"/>
      <c r="CF204" s="151"/>
      <c r="CG204" s="150"/>
      <c r="CH204" s="151"/>
      <c r="CI204" s="93"/>
      <c r="CJ204" s="93"/>
      <c r="CK204" s="93"/>
      <c r="CL204" s="150"/>
      <c r="CM204" s="159"/>
      <c r="CN204" s="113"/>
      <c r="CO204" s="113"/>
      <c r="CP204" s="126"/>
      <c r="CQ204" s="159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58"/>
      <c r="DG204" s="164" t="str">
        <f t="shared" si="14"/>
        <v/>
      </c>
      <c r="DH204" s="162"/>
      <c r="DI204" s="94" t="str">
        <f t="shared" si="15"/>
        <v/>
      </c>
      <c r="DJ204" s="181"/>
      <c r="DK204" s="37" t="e">
        <f>VLOOKUP(B204,Facility_Information!$B$6:$O$136,14,FALSE)</f>
        <v>#N/A</v>
      </c>
      <c r="DL204">
        <f t="shared" si="12"/>
        <v>0</v>
      </c>
      <c r="DM204" s="234" t="str">
        <f t="shared" si="13"/>
        <v/>
      </c>
    </row>
    <row r="205" spans="1:117" x14ac:dyDescent="0.25">
      <c r="A205" s="148"/>
      <c r="B205" s="14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122"/>
      <c r="W205" s="123"/>
      <c r="X205" s="232"/>
      <c r="Y205" s="232"/>
      <c r="Z205" s="125"/>
      <c r="AA205" s="124"/>
      <c r="AB205" s="125"/>
      <c r="AC205" s="124"/>
      <c r="AD205" s="124"/>
      <c r="AE205" s="124"/>
      <c r="AF205" s="125"/>
      <c r="AG205" s="124"/>
      <c r="AH205" s="124"/>
      <c r="AI205" s="124"/>
      <c r="AJ205" s="125"/>
      <c r="AK205" s="126"/>
      <c r="AL205" s="85"/>
      <c r="AM205" s="85"/>
      <c r="AN205" s="85"/>
      <c r="AO205" s="85"/>
      <c r="AP205" s="251"/>
      <c r="AQ205" s="251"/>
      <c r="AR205" s="251"/>
      <c r="AS205" s="251"/>
      <c r="AT205" s="85"/>
      <c r="AU205" s="85"/>
      <c r="AV205" s="85"/>
      <c r="AW205" s="85"/>
      <c r="AX205" s="127"/>
      <c r="AY205" s="93"/>
      <c r="AZ205" s="93"/>
      <c r="BA205" s="93"/>
      <c r="BB205" s="93"/>
      <c r="BC205" s="150"/>
      <c r="BD205" s="160"/>
      <c r="BE205" s="151"/>
      <c r="BF205" s="150"/>
      <c r="BG205" s="151"/>
      <c r="BH205" s="93"/>
      <c r="BI205" s="93"/>
      <c r="BJ205" s="93"/>
      <c r="BK205" s="93"/>
      <c r="BL205" s="161"/>
      <c r="BM205" s="128"/>
      <c r="BN205" s="128"/>
      <c r="BO205" s="163"/>
      <c r="BP205" s="159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58"/>
      <c r="CD205" s="127"/>
      <c r="CE205" s="150"/>
      <c r="CF205" s="151"/>
      <c r="CG205" s="150"/>
      <c r="CH205" s="151"/>
      <c r="CI205" s="93"/>
      <c r="CJ205" s="93"/>
      <c r="CK205" s="93"/>
      <c r="CL205" s="150"/>
      <c r="CM205" s="159"/>
      <c r="CN205" s="113"/>
      <c r="CO205" s="113"/>
      <c r="CP205" s="126"/>
      <c r="CQ205" s="159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58"/>
      <c r="DG205" s="164" t="str">
        <f t="shared" si="14"/>
        <v/>
      </c>
      <c r="DH205" s="162"/>
      <c r="DI205" s="94" t="str">
        <f t="shared" si="15"/>
        <v/>
      </c>
      <c r="DJ205" s="181"/>
      <c r="DK205" s="37" t="e">
        <f>VLOOKUP(B205,Facility_Information!$B$6:$O$136,14,FALSE)</f>
        <v>#N/A</v>
      </c>
      <c r="DL205">
        <f t="shared" si="12"/>
        <v>0</v>
      </c>
      <c r="DM205" s="234" t="str">
        <f t="shared" si="13"/>
        <v/>
      </c>
    </row>
    <row r="206" spans="1:117" x14ac:dyDescent="0.25">
      <c r="A206" s="148"/>
      <c r="B206" s="14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122"/>
      <c r="W206" s="123"/>
      <c r="X206" s="232"/>
      <c r="Y206" s="232"/>
      <c r="Z206" s="125"/>
      <c r="AA206" s="124"/>
      <c r="AB206" s="125"/>
      <c r="AC206" s="124"/>
      <c r="AD206" s="124"/>
      <c r="AE206" s="124"/>
      <c r="AF206" s="125"/>
      <c r="AG206" s="124"/>
      <c r="AH206" s="124"/>
      <c r="AI206" s="124"/>
      <c r="AJ206" s="125"/>
      <c r="AK206" s="126"/>
      <c r="AL206" s="85"/>
      <c r="AM206" s="85"/>
      <c r="AN206" s="85"/>
      <c r="AO206" s="85"/>
      <c r="AP206" s="251"/>
      <c r="AQ206" s="251"/>
      <c r="AR206" s="251"/>
      <c r="AS206" s="251"/>
      <c r="AT206" s="85"/>
      <c r="AU206" s="85"/>
      <c r="AV206" s="85"/>
      <c r="AW206" s="85"/>
      <c r="AX206" s="127"/>
      <c r="AY206" s="93"/>
      <c r="AZ206" s="93"/>
      <c r="BA206" s="93"/>
      <c r="BB206" s="93"/>
      <c r="BC206" s="150"/>
      <c r="BD206" s="160"/>
      <c r="BE206" s="151"/>
      <c r="BF206" s="150"/>
      <c r="BG206" s="151"/>
      <c r="BH206" s="93"/>
      <c r="BI206" s="93"/>
      <c r="BJ206" s="93"/>
      <c r="BK206" s="93"/>
      <c r="BL206" s="161"/>
      <c r="BM206" s="128"/>
      <c r="BN206" s="128"/>
      <c r="BO206" s="163"/>
      <c r="BP206" s="159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58"/>
      <c r="CD206" s="127"/>
      <c r="CE206" s="150"/>
      <c r="CF206" s="151"/>
      <c r="CG206" s="150"/>
      <c r="CH206" s="151"/>
      <c r="CI206" s="93"/>
      <c r="CJ206" s="93"/>
      <c r="CK206" s="93"/>
      <c r="CL206" s="150"/>
      <c r="CM206" s="159"/>
      <c r="CN206" s="113"/>
      <c r="CO206" s="113"/>
      <c r="CP206" s="126"/>
      <c r="CQ206" s="159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58"/>
      <c r="DG206" s="164" t="str">
        <f t="shared" si="14"/>
        <v/>
      </c>
      <c r="DH206" s="162"/>
      <c r="DI206" s="94" t="str">
        <f t="shared" si="15"/>
        <v/>
      </c>
      <c r="DJ206" s="181"/>
      <c r="DK206" s="37" t="e">
        <f>VLOOKUP(B206,Facility_Information!$B$6:$O$136,14,FALSE)</f>
        <v>#N/A</v>
      </c>
      <c r="DL206">
        <f t="shared" si="12"/>
        <v>0</v>
      </c>
      <c r="DM206" s="234" t="str">
        <f t="shared" si="13"/>
        <v/>
      </c>
    </row>
    <row r="207" spans="1:117" x14ac:dyDescent="0.25">
      <c r="A207" s="148"/>
      <c r="B207" s="14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122"/>
      <c r="W207" s="123"/>
      <c r="X207" s="232"/>
      <c r="Y207" s="232"/>
      <c r="Z207" s="125"/>
      <c r="AA207" s="124"/>
      <c r="AB207" s="125"/>
      <c r="AC207" s="124"/>
      <c r="AD207" s="124"/>
      <c r="AE207" s="124"/>
      <c r="AF207" s="125"/>
      <c r="AG207" s="124"/>
      <c r="AH207" s="124"/>
      <c r="AI207" s="124"/>
      <c r="AJ207" s="125"/>
      <c r="AK207" s="126"/>
      <c r="AL207" s="85"/>
      <c r="AM207" s="85"/>
      <c r="AN207" s="85"/>
      <c r="AO207" s="85"/>
      <c r="AP207" s="251"/>
      <c r="AQ207" s="251"/>
      <c r="AR207" s="251"/>
      <c r="AS207" s="251"/>
      <c r="AT207" s="85"/>
      <c r="AU207" s="85"/>
      <c r="AV207" s="85"/>
      <c r="AW207" s="85"/>
      <c r="AX207" s="127"/>
      <c r="AY207" s="93"/>
      <c r="AZ207" s="93"/>
      <c r="BA207" s="93"/>
      <c r="BB207" s="93"/>
      <c r="BC207" s="150"/>
      <c r="BD207" s="160"/>
      <c r="BE207" s="151"/>
      <c r="BF207" s="150"/>
      <c r="BG207" s="151"/>
      <c r="BH207" s="93"/>
      <c r="BI207" s="93"/>
      <c r="BJ207" s="93"/>
      <c r="BK207" s="93"/>
      <c r="BL207" s="161"/>
      <c r="BM207" s="128"/>
      <c r="BN207" s="128"/>
      <c r="BO207" s="163"/>
      <c r="BP207" s="159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58"/>
      <c r="CD207" s="127"/>
      <c r="CE207" s="150"/>
      <c r="CF207" s="151"/>
      <c r="CG207" s="150"/>
      <c r="CH207" s="151"/>
      <c r="CI207" s="93"/>
      <c r="CJ207" s="93"/>
      <c r="CK207" s="93"/>
      <c r="CL207" s="150"/>
      <c r="CM207" s="159"/>
      <c r="CN207" s="113"/>
      <c r="CO207" s="113"/>
      <c r="CP207" s="126"/>
      <c r="CQ207" s="159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58"/>
      <c r="DG207" s="164" t="str">
        <f t="shared" si="14"/>
        <v/>
      </c>
      <c r="DH207" s="162"/>
      <c r="DI207" s="94" t="str">
        <f t="shared" si="15"/>
        <v/>
      </c>
      <c r="DJ207" s="181"/>
      <c r="DK207" s="37" t="e">
        <f>VLOOKUP(B207,Facility_Information!$B$6:$O$136,14,FALSE)</f>
        <v>#N/A</v>
      </c>
      <c r="DL207">
        <f t="shared" si="12"/>
        <v>0</v>
      </c>
      <c r="DM207" s="234" t="str">
        <f t="shared" si="13"/>
        <v/>
      </c>
    </row>
    <row r="208" spans="1:117" x14ac:dyDescent="0.25">
      <c r="A208" s="148"/>
      <c r="B208" s="14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122"/>
      <c r="W208" s="123"/>
      <c r="X208" s="232"/>
      <c r="Y208" s="232"/>
      <c r="Z208" s="125"/>
      <c r="AA208" s="124"/>
      <c r="AB208" s="125"/>
      <c r="AC208" s="124"/>
      <c r="AD208" s="124"/>
      <c r="AE208" s="124"/>
      <c r="AF208" s="125"/>
      <c r="AG208" s="124"/>
      <c r="AH208" s="124"/>
      <c r="AI208" s="124"/>
      <c r="AJ208" s="125"/>
      <c r="AK208" s="126"/>
      <c r="AL208" s="85"/>
      <c r="AM208" s="85"/>
      <c r="AN208" s="85"/>
      <c r="AO208" s="85"/>
      <c r="AP208" s="251"/>
      <c r="AQ208" s="251"/>
      <c r="AR208" s="251"/>
      <c r="AS208" s="251"/>
      <c r="AT208" s="85"/>
      <c r="AU208" s="85"/>
      <c r="AV208" s="85"/>
      <c r="AW208" s="85"/>
      <c r="AX208" s="127"/>
      <c r="AY208" s="93"/>
      <c r="AZ208" s="93"/>
      <c r="BA208" s="93"/>
      <c r="BB208" s="93"/>
      <c r="BC208" s="150"/>
      <c r="BD208" s="160"/>
      <c r="BE208" s="151"/>
      <c r="BF208" s="150"/>
      <c r="BG208" s="151"/>
      <c r="BH208" s="93"/>
      <c r="BI208" s="93"/>
      <c r="BJ208" s="93"/>
      <c r="BK208" s="93"/>
      <c r="BL208" s="161"/>
      <c r="BM208" s="128"/>
      <c r="BN208" s="128"/>
      <c r="BO208" s="163"/>
      <c r="BP208" s="159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58"/>
      <c r="CD208" s="127"/>
      <c r="CE208" s="150"/>
      <c r="CF208" s="151"/>
      <c r="CG208" s="150"/>
      <c r="CH208" s="151"/>
      <c r="CI208" s="93"/>
      <c r="CJ208" s="93"/>
      <c r="CK208" s="93"/>
      <c r="CL208" s="150"/>
      <c r="CM208" s="159"/>
      <c r="CN208" s="113"/>
      <c r="CO208" s="113"/>
      <c r="CP208" s="126"/>
      <c r="CQ208" s="159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58"/>
      <c r="DG208" s="164" t="str">
        <f t="shared" si="14"/>
        <v/>
      </c>
      <c r="DH208" s="162"/>
      <c r="DI208" s="94" t="str">
        <f t="shared" si="15"/>
        <v/>
      </c>
      <c r="DJ208" s="181"/>
      <c r="DK208" s="37" t="e">
        <f>VLOOKUP(B208,Facility_Information!$B$6:$O$136,14,FALSE)</f>
        <v>#N/A</v>
      </c>
      <c r="DL208">
        <f t="shared" si="12"/>
        <v>0</v>
      </c>
      <c r="DM208" s="234" t="str">
        <f t="shared" si="13"/>
        <v/>
      </c>
    </row>
    <row r="209" spans="1:117" x14ac:dyDescent="0.25">
      <c r="A209" s="148"/>
      <c r="B209" s="14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122"/>
      <c r="W209" s="123"/>
      <c r="X209" s="232"/>
      <c r="Y209" s="232"/>
      <c r="Z209" s="125"/>
      <c r="AA209" s="124"/>
      <c r="AB209" s="125"/>
      <c r="AC209" s="124"/>
      <c r="AD209" s="124"/>
      <c r="AE209" s="124"/>
      <c r="AF209" s="125"/>
      <c r="AG209" s="124"/>
      <c r="AH209" s="124"/>
      <c r="AI209" s="124"/>
      <c r="AJ209" s="125"/>
      <c r="AK209" s="126"/>
      <c r="AL209" s="85"/>
      <c r="AM209" s="85"/>
      <c r="AN209" s="85"/>
      <c r="AO209" s="85"/>
      <c r="AP209" s="251"/>
      <c r="AQ209" s="251"/>
      <c r="AR209" s="251"/>
      <c r="AS209" s="251"/>
      <c r="AT209" s="85"/>
      <c r="AU209" s="85"/>
      <c r="AV209" s="85"/>
      <c r="AW209" s="85"/>
      <c r="AX209" s="127"/>
      <c r="AY209" s="93"/>
      <c r="AZ209" s="93"/>
      <c r="BA209" s="93"/>
      <c r="BB209" s="93"/>
      <c r="BC209" s="150"/>
      <c r="BD209" s="160"/>
      <c r="BE209" s="151"/>
      <c r="BF209" s="150"/>
      <c r="BG209" s="151"/>
      <c r="BH209" s="93"/>
      <c r="BI209" s="93"/>
      <c r="BJ209" s="93"/>
      <c r="BK209" s="93"/>
      <c r="BL209" s="161"/>
      <c r="BM209" s="128"/>
      <c r="BN209" s="128"/>
      <c r="BO209" s="163"/>
      <c r="BP209" s="159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58"/>
      <c r="CD209" s="127"/>
      <c r="CE209" s="150"/>
      <c r="CF209" s="151"/>
      <c r="CG209" s="150"/>
      <c r="CH209" s="151"/>
      <c r="CI209" s="93"/>
      <c r="CJ209" s="93"/>
      <c r="CK209" s="93"/>
      <c r="CL209" s="150"/>
      <c r="CM209" s="159"/>
      <c r="CN209" s="113"/>
      <c r="CO209" s="113"/>
      <c r="CP209" s="126"/>
      <c r="CQ209" s="159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58"/>
      <c r="DG209" s="164" t="str">
        <f t="shared" si="14"/>
        <v/>
      </c>
      <c r="DH209" s="162"/>
      <c r="DI209" s="94" t="str">
        <f t="shared" si="15"/>
        <v/>
      </c>
      <c r="DJ209" s="181"/>
      <c r="DK209" s="37" t="e">
        <f>VLOOKUP(B209,Facility_Information!$B$6:$O$136,14,FALSE)</f>
        <v>#N/A</v>
      </c>
      <c r="DL209">
        <f t="shared" si="12"/>
        <v>0</v>
      </c>
      <c r="DM209" s="234" t="str">
        <f t="shared" si="13"/>
        <v/>
      </c>
    </row>
    <row r="210" spans="1:117" x14ac:dyDescent="0.25">
      <c r="A210" s="148"/>
      <c r="B210" s="14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122"/>
      <c r="W210" s="123"/>
      <c r="X210" s="232"/>
      <c r="Y210" s="232"/>
      <c r="Z210" s="125"/>
      <c r="AA210" s="124"/>
      <c r="AB210" s="125"/>
      <c r="AC210" s="124"/>
      <c r="AD210" s="124"/>
      <c r="AE210" s="124"/>
      <c r="AF210" s="125"/>
      <c r="AG210" s="124"/>
      <c r="AH210" s="124"/>
      <c r="AI210" s="124"/>
      <c r="AJ210" s="125"/>
      <c r="AK210" s="126"/>
      <c r="AL210" s="85"/>
      <c r="AM210" s="85"/>
      <c r="AN210" s="85"/>
      <c r="AO210" s="85"/>
      <c r="AP210" s="251"/>
      <c r="AQ210" s="251"/>
      <c r="AR210" s="251"/>
      <c r="AS210" s="251"/>
      <c r="AT210" s="85"/>
      <c r="AU210" s="85"/>
      <c r="AV210" s="85"/>
      <c r="AW210" s="85"/>
      <c r="AX210" s="127"/>
      <c r="AY210" s="93"/>
      <c r="AZ210" s="93"/>
      <c r="BA210" s="93"/>
      <c r="BB210" s="93"/>
      <c r="BC210" s="150"/>
      <c r="BD210" s="160"/>
      <c r="BE210" s="151"/>
      <c r="BF210" s="150"/>
      <c r="BG210" s="151"/>
      <c r="BH210" s="93"/>
      <c r="BI210" s="93"/>
      <c r="BJ210" s="93"/>
      <c r="BK210" s="93"/>
      <c r="BL210" s="161"/>
      <c r="BM210" s="128"/>
      <c r="BN210" s="128"/>
      <c r="BO210" s="163"/>
      <c r="BP210" s="159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58"/>
      <c r="CD210" s="127"/>
      <c r="CE210" s="150"/>
      <c r="CF210" s="151"/>
      <c r="CG210" s="150"/>
      <c r="CH210" s="151"/>
      <c r="CI210" s="93"/>
      <c r="CJ210" s="93"/>
      <c r="CK210" s="93"/>
      <c r="CL210" s="150"/>
      <c r="CM210" s="159"/>
      <c r="CN210" s="113"/>
      <c r="CO210" s="113"/>
      <c r="CP210" s="126"/>
      <c r="CQ210" s="159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58"/>
      <c r="DG210" s="164" t="str">
        <f t="shared" si="14"/>
        <v/>
      </c>
      <c r="DH210" s="162"/>
      <c r="DI210" s="94" t="str">
        <f t="shared" si="15"/>
        <v/>
      </c>
      <c r="DJ210" s="181"/>
      <c r="DK210" s="37" t="e">
        <f>VLOOKUP(B210,Facility_Information!$B$6:$O$136,14,FALSE)</f>
        <v>#N/A</v>
      </c>
      <c r="DL210">
        <f t="shared" si="12"/>
        <v>0</v>
      </c>
      <c r="DM210" s="234" t="str">
        <f t="shared" si="13"/>
        <v/>
      </c>
    </row>
    <row r="211" spans="1:117" x14ac:dyDescent="0.25">
      <c r="A211" s="148"/>
      <c r="B211" s="14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122"/>
      <c r="W211" s="123"/>
      <c r="X211" s="232"/>
      <c r="Y211" s="232"/>
      <c r="Z211" s="125"/>
      <c r="AA211" s="124"/>
      <c r="AB211" s="125"/>
      <c r="AC211" s="124"/>
      <c r="AD211" s="124"/>
      <c r="AE211" s="124"/>
      <c r="AF211" s="125"/>
      <c r="AG211" s="124"/>
      <c r="AH211" s="124"/>
      <c r="AI211" s="124"/>
      <c r="AJ211" s="125"/>
      <c r="AK211" s="126"/>
      <c r="AL211" s="85"/>
      <c r="AM211" s="85"/>
      <c r="AN211" s="85"/>
      <c r="AO211" s="85"/>
      <c r="AP211" s="251"/>
      <c r="AQ211" s="251"/>
      <c r="AR211" s="251"/>
      <c r="AS211" s="251"/>
      <c r="AT211" s="85"/>
      <c r="AU211" s="85"/>
      <c r="AV211" s="85"/>
      <c r="AW211" s="85"/>
      <c r="AX211" s="127"/>
      <c r="AY211" s="93"/>
      <c r="AZ211" s="93"/>
      <c r="BA211" s="93"/>
      <c r="BB211" s="93"/>
      <c r="BC211" s="150"/>
      <c r="BD211" s="160"/>
      <c r="BE211" s="151"/>
      <c r="BF211" s="150"/>
      <c r="BG211" s="151"/>
      <c r="BH211" s="93"/>
      <c r="BI211" s="93"/>
      <c r="BJ211" s="93"/>
      <c r="BK211" s="93"/>
      <c r="BL211" s="161"/>
      <c r="BM211" s="128"/>
      <c r="BN211" s="128"/>
      <c r="BO211" s="163"/>
      <c r="BP211" s="159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58"/>
      <c r="CD211" s="127"/>
      <c r="CE211" s="150"/>
      <c r="CF211" s="151"/>
      <c r="CG211" s="150"/>
      <c r="CH211" s="151"/>
      <c r="CI211" s="93"/>
      <c r="CJ211" s="93"/>
      <c r="CK211" s="93"/>
      <c r="CL211" s="150"/>
      <c r="CM211" s="159"/>
      <c r="CN211" s="113"/>
      <c r="CO211" s="113"/>
      <c r="CP211" s="126"/>
      <c r="CQ211" s="159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58"/>
      <c r="DG211" s="164" t="str">
        <f t="shared" si="14"/>
        <v/>
      </c>
      <c r="DH211" s="162"/>
      <c r="DI211" s="94" t="str">
        <f t="shared" si="15"/>
        <v/>
      </c>
      <c r="DJ211" s="181"/>
      <c r="DK211" s="37" t="e">
        <f>VLOOKUP(B211,Facility_Information!$B$6:$O$136,14,FALSE)</f>
        <v>#N/A</v>
      </c>
      <c r="DL211">
        <f t="shared" si="12"/>
        <v>0</v>
      </c>
      <c r="DM211" s="234" t="str">
        <f t="shared" si="13"/>
        <v/>
      </c>
    </row>
    <row r="212" spans="1:117" x14ac:dyDescent="0.25">
      <c r="A212" s="148"/>
      <c r="B212" s="14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122"/>
      <c r="W212" s="123"/>
      <c r="X212" s="232"/>
      <c r="Y212" s="232"/>
      <c r="Z212" s="125"/>
      <c r="AA212" s="124"/>
      <c r="AB212" s="125"/>
      <c r="AC212" s="124"/>
      <c r="AD212" s="124"/>
      <c r="AE212" s="124"/>
      <c r="AF212" s="125"/>
      <c r="AG212" s="124"/>
      <c r="AH212" s="124"/>
      <c r="AI212" s="124"/>
      <c r="AJ212" s="125"/>
      <c r="AK212" s="126"/>
      <c r="AL212" s="85"/>
      <c r="AM212" s="85"/>
      <c r="AN212" s="85"/>
      <c r="AO212" s="85"/>
      <c r="AP212" s="251"/>
      <c r="AQ212" s="251"/>
      <c r="AR212" s="251"/>
      <c r="AS212" s="251"/>
      <c r="AT212" s="85"/>
      <c r="AU212" s="85"/>
      <c r="AV212" s="85"/>
      <c r="AW212" s="85"/>
      <c r="AX212" s="127"/>
      <c r="AY212" s="93"/>
      <c r="AZ212" s="93"/>
      <c r="BA212" s="93"/>
      <c r="BB212" s="93"/>
      <c r="BC212" s="150"/>
      <c r="BD212" s="160"/>
      <c r="BE212" s="151"/>
      <c r="BF212" s="150"/>
      <c r="BG212" s="151"/>
      <c r="BH212" s="93"/>
      <c r="BI212" s="93"/>
      <c r="BJ212" s="93"/>
      <c r="BK212" s="93"/>
      <c r="BL212" s="161"/>
      <c r="BM212" s="128"/>
      <c r="BN212" s="128"/>
      <c r="BO212" s="163"/>
      <c r="BP212" s="159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58"/>
      <c r="CD212" s="127"/>
      <c r="CE212" s="150"/>
      <c r="CF212" s="151"/>
      <c r="CG212" s="150"/>
      <c r="CH212" s="151"/>
      <c r="CI212" s="93"/>
      <c r="CJ212" s="93"/>
      <c r="CK212" s="93"/>
      <c r="CL212" s="150"/>
      <c r="CM212" s="159"/>
      <c r="CN212" s="113"/>
      <c r="CO212" s="113"/>
      <c r="CP212" s="126"/>
      <c r="CQ212" s="159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58"/>
      <c r="DG212" s="164" t="str">
        <f t="shared" si="14"/>
        <v/>
      </c>
      <c r="DH212" s="162"/>
      <c r="DI212" s="94" t="str">
        <f t="shared" si="15"/>
        <v/>
      </c>
      <c r="DJ212" s="181"/>
      <c r="DK212" s="37" t="e">
        <f>VLOOKUP(B212,Facility_Information!$B$6:$O$136,14,FALSE)</f>
        <v>#N/A</v>
      </c>
      <c r="DL212">
        <f t="shared" si="12"/>
        <v>0</v>
      </c>
      <c r="DM212" s="234" t="str">
        <f t="shared" si="13"/>
        <v/>
      </c>
    </row>
    <row r="213" spans="1:117" x14ac:dyDescent="0.25">
      <c r="A213" s="148"/>
      <c r="B213" s="14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122"/>
      <c r="W213" s="123"/>
      <c r="X213" s="232"/>
      <c r="Y213" s="232"/>
      <c r="Z213" s="125"/>
      <c r="AA213" s="124"/>
      <c r="AB213" s="125"/>
      <c r="AC213" s="124"/>
      <c r="AD213" s="124"/>
      <c r="AE213" s="124"/>
      <c r="AF213" s="125"/>
      <c r="AG213" s="124"/>
      <c r="AH213" s="124"/>
      <c r="AI213" s="124"/>
      <c r="AJ213" s="125"/>
      <c r="AK213" s="126"/>
      <c r="AL213" s="85"/>
      <c r="AM213" s="85"/>
      <c r="AN213" s="85"/>
      <c r="AO213" s="85"/>
      <c r="AP213" s="251"/>
      <c r="AQ213" s="251"/>
      <c r="AR213" s="251"/>
      <c r="AS213" s="251"/>
      <c r="AT213" s="85"/>
      <c r="AU213" s="85"/>
      <c r="AV213" s="85"/>
      <c r="AW213" s="85"/>
      <c r="AX213" s="127"/>
      <c r="AY213" s="93"/>
      <c r="AZ213" s="93"/>
      <c r="BA213" s="93"/>
      <c r="BB213" s="93"/>
      <c r="BC213" s="150"/>
      <c r="BD213" s="160"/>
      <c r="BE213" s="151"/>
      <c r="BF213" s="150"/>
      <c r="BG213" s="151"/>
      <c r="BH213" s="93"/>
      <c r="BI213" s="93"/>
      <c r="BJ213" s="93"/>
      <c r="BK213" s="93"/>
      <c r="BL213" s="161"/>
      <c r="BM213" s="128"/>
      <c r="BN213" s="128"/>
      <c r="BO213" s="163"/>
      <c r="BP213" s="159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58"/>
      <c r="CD213" s="127"/>
      <c r="CE213" s="150"/>
      <c r="CF213" s="151"/>
      <c r="CG213" s="150"/>
      <c r="CH213" s="151"/>
      <c r="CI213" s="93"/>
      <c r="CJ213" s="93"/>
      <c r="CK213" s="93"/>
      <c r="CL213" s="150"/>
      <c r="CM213" s="159"/>
      <c r="CN213" s="113"/>
      <c r="CO213" s="113"/>
      <c r="CP213" s="126"/>
      <c r="CQ213" s="159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58"/>
      <c r="DG213" s="164" t="str">
        <f t="shared" si="14"/>
        <v/>
      </c>
      <c r="DH213" s="162"/>
      <c r="DI213" s="94" t="str">
        <f t="shared" si="15"/>
        <v/>
      </c>
      <c r="DJ213" s="181"/>
      <c r="DK213" s="37" t="e">
        <f>VLOOKUP(B213,Facility_Information!$B$6:$O$136,14,FALSE)</f>
        <v>#N/A</v>
      </c>
      <c r="DL213">
        <f t="shared" si="12"/>
        <v>0</v>
      </c>
      <c r="DM213" s="234" t="str">
        <f t="shared" si="13"/>
        <v/>
      </c>
    </row>
    <row r="214" spans="1:117" x14ac:dyDescent="0.25">
      <c r="A214" s="148"/>
      <c r="B214" s="14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122"/>
      <c r="W214" s="123"/>
      <c r="X214" s="232"/>
      <c r="Y214" s="232"/>
      <c r="Z214" s="125"/>
      <c r="AA214" s="124"/>
      <c r="AB214" s="125"/>
      <c r="AC214" s="124"/>
      <c r="AD214" s="124"/>
      <c r="AE214" s="124"/>
      <c r="AF214" s="125"/>
      <c r="AG214" s="124"/>
      <c r="AH214" s="124"/>
      <c r="AI214" s="124"/>
      <c r="AJ214" s="125"/>
      <c r="AK214" s="126"/>
      <c r="AL214" s="85"/>
      <c r="AM214" s="85"/>
      <c r="AN214" s="85"/>
      <c r="AO214" s="85"/>
      <c r="AP214" s="251"/>
      <c r="AQ214" s="251"/>
      <c r="AR214" s="251"/>
      <c r="AS214" s="251"/>
      <c r="AT214" s="85"/>
      <c r="AU214" s="85"/>
      <c r="AV214" s="85"/>
      <c r="AW214" s="85"/>
      <c r="AX214" s="127"/>
      <c r="AY214" s="93"/>
      <c r="AZ214" s="93"/>
      <c r="BA214" s="93"/>
      <c r="BB214" s="93"/>
      <c r="BC214" s="150"/>
      <c r="BD214" s="160"/>
      <c r="BE214" s="151"/>
      <c r="BF214" s="150"/>
      <c r="BG214" s="151"/>
      <c r="BH214" s="93"/>
      <c r="BI214" s="93"/>
      <c r="BJ214" s="93"/>
      <c r="BK214" s="93"/>
      <c r="BL214" s="161"/>
      <c r="BM214" s="128"/>
      <c r="BN214" s="128"/>
      <c r="BO214" s="163"/>
      <c r="BP214" s="159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58"/>
      <c r="CD214" s="127"/>
      <c r="CE214" s="150"/>
      <c r="CF214" s="151"/>
      <c r="CG214" s="150"/>
      <c r="CH214" s="151"/>
      <c r="CI214" s="93"/>
      <c r="CJ214" s="93"/>
      <c r="CK214" s="93"/>
      <c r="CL214" s="150"/>
      <c r="CM214" s="159"/>
      <c r="CN214" s="113"/>
      <c r="CO214" s="113"/>
      <c r="CP214" s="126"/>
      <c r="CQ214" s="159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58"/>
      <c r="DG214" s="164" t="str">
        <f t="shared" si="14"/>
        <v/>
      </c>
      <c r="DH214" s="162"/>
      <c r="DI214" s="94" t="str">
        <f t="shared" si="15"/>
        <v/>
      </c>
      <c r="DJ214" s="181"/>
      <c r="DK214" s="37" t="e">
        <f>VLOOKUP(B214,Facility_Information!$B$6:$O$136,14,FALSE)</f>
        <v>#N/A</v>
      </c>
      <c r="DL214">
        <f t="shared" si="12"/>
        <v>0</v>
      </c>
      <c r="DM214" s="234" t="str">
        <f t="shared" si="13"/>
        <v/>
      </c>
    </row>
    <row r="215" spans="1:117" x14ac:dyDescent="0.25">
      <c r="A215" s="148"/>
      <c r="B215" s="14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122"/>
      <c r="W215" s="123"/>
      <c r="X215" s="232"/>
      <c r="Y215" s="232"/>
      <c r="Z215" s="125"/>
      <c r="AA215" s="124"/>
      <c r="AB215" s="125"/>
      <c r="AC215" s="124"/>
      <c r="AD215" s="124"/>
      <c r="AE215" s="124"/>
      <c r="AF215" s="125"/>
      <c r="AG215" s="124"/>
      <c r="AH215" s="124"/>
      <c r="AI215" s="124"/>
      <c r="AJ215" s="125"/>
      <c r="AK215" s="126"/>
      <c r="AL215" s="85"/>
      <c r="AM215" s="85"/>
      <c r="AN215" s="85"/>
      <c r="AO215" s="85"/>
      <c r="AP215" s="251"/>
      <c r="AQ215" s="251"/>
      <c r="AR215" s="251"/>
      <c r="AS215" s="251"/>
      <c r="AT215" s="85"/>
      <c r="AU215" s="85"/>
      <c r="AV215" s="85"/>
      <c r="AW215" s="85"/>
      <c r="AX215" s="127"/>
      <c r="AY215" s="93"/>
      <c r="AZ215" s="93"/>
      <c r="BA215" s="93"/>
      <c r="BB215" s="93"/>
      <c r="BC215" s="150"/>
      <c r="BD215" s="160"/>
      <c r="BE215" s="151"/>
      <c r="BF215" s="150"/>
      <c r="BG215" s="151"/>
      <c r="BH215" s="93"/>
      <c r="BI215" s="93"/>
      <c r="BJ215" s="93"/>
      <c r="BK215" s="93"/>
      <c r="BL215" s="161"/>
      <c r="BM215" s="128"/>
      <c r="BN215" s="128"/>
      <c r="BO215" s="163"/>
      <c r="BP215" s="159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58"/>
      <c r="CD215" s="127"/>
      <c r="CE215" s="150"/>
      <c r="CF215" s="151"/>
      <c r="CG215" s="150"/>
      <c r="CH215" s="151"/>
      <c r="CI215" s="93"/>
      <c r="CJ215" s="93"/>
      <c r="CK215" s="93"/>
      <c r="CL215" s="150"/>
      <c r="CM215" s="159"/>
      <c r="CN215" s="113"/>
      <c r="CO215" s="113"/>
      <c r="CP215" s="126"/>
      <c r="CQ215" s="159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58"/>
      <c r="DG215" s="164" t="str">
        <f t="shared" si="14"/>
        <v/>
      </c>
      <c r="DH215" s="162"/>
      <c r="DI215" s="94" t="str">
        <f t="shared" si="15"/>
        <v/>
      </c>
      <c r="DJ215" s="181"/>
      <c r="DK215" s="37" t="e">
        <f>VLOOKUP(B215,Facility_Information!$B$6:$O$136,14,FALSE)</f>
        <v>#N/A</v>
      </c>
      <c r="DL215">
        <f t="shared" si="12"/>
        <v>0</v>
      </c>
      <c r="DM215" s="234" t="str">
        <f t="shared" si="13"/>
        <v/>
      </c>
    </row>
    <row r="216" spans="1:117" x14ac:dyDescent="0.25">
      <c r="A216" s="148"/>
      <c r="B216" s="14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122"/>
      <c r="W216" s="123"/>
      <c r="X216" s="232"/>
      <c r="Y216" s="232"/>
      <c r="Z216" s="125"/>
      <c r="AA216" s="124"/>
      <c r="AB216" s="125"/>
      <c r="AC216" s="124"/>
      <c r="AD216" s="124"/>
      <c r="AE216" s="124"/>
      <c r="AF216" s="125"/>
      <c r="AG216" s="124"/>
      <c r="AH216" s="124"/>
      <c r="AI216" s="124"/>
      <c r="AJ216" s="125"/>
      <c r="AK216" s="126"/>
      <c r="AL216" s="85"/>
      <c r="AM216" s="85"/>
      <c r="AN216" s="85"/>
      <c r="AO216" s="85"/>
      <c r="AP216" s="251"/>
      <c r="AQ216" s="251"/>
      <c r="AR216" s="251"/>
      <c r="AS216" s="251"/>
      <c r="AT216" s="85"/>
      <c r="AU216" s="85"/>
      <c r="AV216" s="85"/>
      <c r="AW216" s="85"/>
      <c r="AX216" s="127"/>
      <c r="AY216" s="93"/>
      <c r="AZ216" s="93"/>
      <c r="BA216" s="93"/>
      <c r="BB216" s="93"/>
      <c r="BC216" s="150"/>
      <c r="BD216" s="160"/>
      <c r="BE216" s="151"/>
      <c r="BF216" s="150"/>
      <c r="BG216" s="151"/>
      <c r="BH216" s="93"/>
      <c r="BI216" s="93"/>
      <c r="BJ216" s="93"/>
      <c r="BK216" s="93"/>
      <c r="BL216" s="161"/>
      <c r="BM216" s="128"/>
      <c r="BN216" s="128"/>
      <c r="BO216" s="163"/>
      <c r="BP216" s="159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58"/>
      <c r="CD216" s="127"/>
      <c r="CE216" s="150"/>
      <c r="CF216" s="151"/>
      <c r="CG216" s="150"/>
      <c r="CH216" s="151"/>
      <c r="CI216" s="93"/>
      <c r="CJ216" s="93"/>
      <c r="CK216" s="93"/>
      <c r="CL216" s="150"/>
      <c r="CM216" s="159"/>
      <c r="CN216" s="113"/>
      <c r="CO216" s="113"/>
      <c r="CP216" s="126"/>
      <c r="CQ216" s="159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58"/>
      <c r="DG216" s="164" t="str">
        <f t="shared" si="14"/>
        <v/>
      </c>
      <c r="DH216" s="162"/>
      <c r="DI216" s="94" t="str">
        <f t="shared" si="15"/>
        <v/>
      </c>
      <c r="DJ216" s="181"/>
      <c r="DK216" s="37" t="e">
        <f>VLOOKUP(B216,Facility_Information!$B$6:$O$136,14,FALSE)</f>
        <v>#N/A</v>
      </c>
      <c r="DL216">
        <f t="shared" si="12"/>
        <v>0</v>
      </c>
      <c r="DM216" s="234" t="str">
        <f t="shared" si="13"/>
        <v/>
      </c>
    </row>
    <row r="217" spans="1:117" x14ac:dyDescent="0.25">
      <c r="A217" s="148"/>
      <c r="B217" s="14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122"/>
      <c r="W217" s="123"/>
      <c r="X217" s="232"/>
      <c r="Y217" s="232"/>
      <c r="Z217" s="125"/>
      <c r="AA217" s="124"/>
      <c r="AB217" s="125"/>
      <c r="AC217" s="124"/>
      <c r="AD217" s="124"/>
      <c r="AE217" s="124"/>
      <c r="AF217" s="125"/>
      <c r="AG217" s="124"/>
      <c r="AH217" s="124"/>
      <c r="AI217" s="124"/>
      <c r="AJ217" s="125"/>
      <c r="AK217" s="126"/>
      <c r="AL217" s="85"/>
      <c r="AM217" s="85"/>
      <c r="AN217" s="85"/>
      <c r="AO217" s="85"/>
      <c r="AP217" s="251"/>
      <c r="AQ217" s="251"/>
      <c r="AR217" s="251"/>
      <c r="AS217" s="251"/>
      <c r="AT217" s="85"/>
      <c r="AU217" s="85"/>
      <c r="AV217" s="85"/>
      <c r="AW217" s="85"/>
      <c r="AX217" s="127"/>
      <c r="AY217" s="93"/>
      <c r="AZ217" s="93"/>
      <c r="BA217" s="93"/>
      <c r="BB217" s="93"/>
      <c r="BC217" s="150"/>
      <c r="BD217" s="160"/>
      <c r="BE217" s="151"/>
      <c r="BF217" s="150"/>
      <c r="BG217" s="151"/>
      <c r="BH217" s="93"/>
      <c r="BI217" s="93"/>
      <c r="BJ217" s="93"/>
      <c r="BK217" s="93"/>
      <c r="BL217" s="161"/>
      <c r="BM217" s="128"/>
      <c r="BN217" s="128"/>
      <c r="BO217" s="163"/>
      <c r="BP217" s="159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58"/>
      <c r="CD217" s="127"/>
      <c r="CE217" s="150"/>
      <c r="CF217" s="151"/>
      <c r="CG217" s="150"/>
      <c r="CH217" s="151"/>
      <c r="CI217" s="93"/>
      <c r="CJ217" s="93"/>
      <c r="CK217" s="93"/>
      <c r="CL217" s="150"/>
      <c r="CM217" s="159"/>
      <c r="CN217" s="113"/>
      <c r="CO217" s="113"/>
      <c r="CP217" s="126"/>
      <c r="CQ217" s="159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58"/>
      <c r="DG217" s="164" t="str">
        <f t="shared" si="14"/>
        <v/>
      </c>
      <c r="DH217" s="162"/>
      <c r="DI217" s="94" t="str">
        <f t="shared" si="15"/>
        <v/>
      </c>
      <c r="DJ217" s="181"/>
      <c r="DK217" s="37" t="e">
        <f>VLOOKUP(B217,Facility_Information!$B$6:$O$136,14,FALSE)</f>
        <v>#N/A</v>
      </c>
      <c r="DL217">
        <f t="shared" si="12"/>
        <v>0</v>
      </c>
      <c r="DM217" s="234" t="str">
        <f t="shared" si="13"/>
        <v/>
      </c>
    </row>
    <row r="218" spans="1:117" x14ac:dyDescent="0.25">
      <c r="A218" s="148"/>
      <c r="B218" s="14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122"/>
      <c r="W218" s="123"/>
      <c r="X218" s="232"/>
      <c r="Y218" s="232"/>
      <c r="Z218" s="125"/>
      <c r="AA218" s="124"/>
      <c r="AB218" s="125"/>
      <c r="AC218" s="124"/>
      <c r="AD218" s="124"/>
      <c r="AE218" s="124"/>
      <c r="AF218" s="125"/>
      <c r="AG218" s="124"/>
      <c r="AH218" s="124"/>
      <c r="AI218" s="124"/>
      <c r="AJ218" s="125"/>
      <c r="AK218" s="126"/>
      <c r="AL218" s="85"/>
      <c r="AM218" s="85"/>
      <c r="AN218" s="85"/>
      <c r="AO218" s="85"/>
      <c r="AP218" s="251"/>
      <c r="AQ218" s="251"/>
      <c r="AR218" s="251"/>
      <c r="AS218" s="251"/>
      <c r="AT218" s="85"/>
      <c r="AU218" s="85"/>
      <c r="AV218" s="85"/>
      <c r="AW218" s="85"/>
      <c r="AX218" s="127"/>
      <c r="AY218" s="93"/>
      <c r="AZ218" s="93"/>
      <c r="BA218" s="93"/>
      <c r="BB218" s="93"/>
      <c r="BC218" s="150"/>
      <c r="BD218" s="160"/>
      <c r="BE218" s="151"/>
      <c r="BF218" s="150"/>
      <c r="BG218" s="151"/>
      <c r="BH218" s="93"/>
      <c r="BI218" s="93"/>
      <c r="BJ218" s="93"/>
      <c r="BK218" s="93"/>
      <c r="BL218" s="161"/>
      <c r="BM218" s="128"/>
      <c r="BN218" s="128"/>
      <c r="BO218" s="163"/>
      <c r="BP218" s="159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58"/>
      <c r="CD218" s="127"/>
      <c r="CE218" s="150"/>
      <c r="CF218" s="151"/>
      <c r="CG218" s="150"/>
      <c r="CH218" s="151"/>
      <c r="CI218" s="93"/>
      <c r="CJ218" s="93"/>
      <c r="CK218" s="93"/>
      <c r="CL218" s="150"/>
      <c r="CM218" s="159"/>
      <c r="CN218" s="113"/>
      <c r="CO218" s="113"/>
      <c r="CP218" s="126"/>
      <c r="CQ218" s="159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58"/>
      <c r="DG218" s="164" t="str">
        <f t="shared" si="14"/>
        <v/>
      </c>
      <c r="DH218" s="162"/>
      <c r="DI218" s="94" t="str">
        <f t="shared" si="15"/>
        <v/>
      </c>
      <c r="DJ218" s="181"/>
      <c r="DK218" s="37" t="e">
        <f>VLOOKUP(B218,Facility_Information!$B$6:$O$136,14,FALSE)</f>
        <v>#N/A</v>
      </c>
      <c r="DL218">
        <f t="shared" si="12"/>
        <v>0</v>
      </c>
      <c r="DM218" s="234" t="str">
        <f t="shared" si="13"/>
        <v/>
      </c>
    </row>
    <row r="219" spans="1:117" x14ac:dyDescent="0.25">
      <c r="A219" s="148"/>
      <c r="B219" s="14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122"/>
      <c r="W219" s="123"/>
      <c r="X219" s="232"/>
      <c r="Y219" s="232"/>
      <c r="Z219" s="125"/>
      <c r="AA219" s="124"/>
      <c r="AB219" s="125"/>
      <c r="AC219" s="124"/>
      <c r="AD219" s="124"/>
      <c r="AE219" s="124"/>
      <c r="AF219" s="125"/>
      <c r="AG219" s="124"/>
      <c r="AH219" s="124"/>
      <c r="AI219" s="124"/>
      <c r="AJ219" s="125"/>
      <c r="AK219" s="126"/>
      <c r="AL219" s="85"/>
      <c r="AM219" s="85"/>
      <c r="AN219" s="85"/>
      <c r="AO219" s="85"/>
      <c r="AP219" s="251"/>
      <c r="AQ219" s="251"/>
      <c r="AR219" s="251"/>
      <c r="AS219" s="251"/>
      <c r="AT219" s="85"/>
      <c r="AU219" s="85"/>
      <c r="AV219" s="85"/>
      <c r="AW219" s="85"/>
      <c r="AX219" s="127"/>
      <c r="AY219" s="93"/>
      <c r="AZ219" s="93"/>
      <c r="BA219" s="93"/>
      <c r="BB219" s="93"/>
      <c r="BC219" s="150"/>
      <c r="BD219" s="160"/>
      <c r="BE219" s="151"/>
      <c r="BF219" s="150"/>
      <c r="BG219" s="151"/>
      <c r="BH219" s="93"/>
      <c r="BI219" s="93"/>
      <c r="BJ219" s="93"/>
      <c r="BK219" s="93"/>
      <c r="BL219" s="161"/>
      <c r="BM219" s="128"/>
      <c r="BN219" s="128"/>
      <c r="BO219" s="163"/>
      <c r="BP219" s="159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58"/>
      <c r="CD219" s="127"/>
      <c r="CE219" s="150"/>
      <c r="CF219" s="151"/>
      <c r="CG219" s="150"/>
      <c r="CH219" s="151"/>
      <c r="CI219" s="93"/>
      <c r="CJ219" s="93"/>
      <c r="CK219" s="93"/>
      <c r="CL219" s="150"/>
      <c r="CM219" s="159"/>
      <c r="CN219" s="113"/>
      <c r="CO219" s="113"/>
      <c r="CP219" s="126"/>
      <c r="CQ219" s="159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58"/>
      <c r="DG219" s="164" t="str">
        <f t="shared" si="14"/>
        <v/>
      </c>
      <c r="DH219" s="162"/>
      <c r="DI219" s="94" t="str">
        <f t="shared" si="15"/>
        <v/>
      </c>
      <c r="DJ219" s="181"/>
      <c r="DK219" s="37" t="e">
        <f>VLOOKUP(B219,Facility_Information!$B$6:$O$136,14,FALSE)</f>
        <v>#N/A</v>
      </c>
      <c r="DL219">
        <f t="shared" si="12"/>
        <v>0</v>
      </c>
      <c r="DM219" s="234" t="str">
        <f t="shared" si="13"/>
        <v/>
      </c>
    </row>
    <row r="220" spans="1:117" x14ac:dyDescent="0.25">
      <c r="A220" s="148"/>
      <c r="B220" s="14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122"/>
      <c r="W220" s="123"/>
      <c r="X220" s="232"/>
      <c r="Y220" s="232"/>
      <c r="Z220" s="125"/>
      <c r="AA220" s="124"/>
      <c r="AB220" s="125"/>
      <c r="AC220" s="124"/>
      <c r="AD220" s="124"/>
      <c r="AE220" s="124"/>
      <c r="AF220" s="125"/>
      <c r="AG220" s="124"/>
      <c r="AH220" s="124"/>
      <c r="AI220" s="124"/>
      <c r="AJ220" s="125"/>
      <c r="AK220" s="126"/>
      <c r="AL220" s="85"/>
      <c r="AM220" s="85"/>
      <c r="AN220" s="85"/>
      <c r="AO220" s="85"/>
      <c r="AP220" s="251"/>
      <c r="AQ220" s="251"/>
      <c r="AR220" s="251"/>
      <c r="AS220" s="251"/>
      <c r="AT220" s="85"/>
      <c r="AU220" s="85"/>
      <c r="AV220" s="85"/>
      <c r="AW220" s="85"/>
      <c r="AX220" s="127"/>
      <c r="AY220" s="93"/>
      <c r="AZ220" s="93"/>
      <c r="BA220" s="93"/>
      <c r="BB220" s="93"/>
      <c r="BC220" s="150"/>
      <c r="BD220" s="160"/>
      <c r="BE220" s="151"/>
      <c r="BF220" s="150"/>
      <c r="BG220" s="151"/>
      <c r="BH220" s="93"/>
      <c r="BI220" s="93"/>
      <c r="BJ220" s="93"/>
      <c r="BK220" s="93"/>
      <c r="BL220" s="161"/>
      <c r="BM220" s="128"/>
      <c r="BN220" s="128"/>
      <c r="BO220" s="163"/>
      <c r="BP220" s="159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58"/>
      <c r="CD220" s="127"/>
      <c r="CE220" s="150"/>
      <c r="CF220" s="151"/>
      <c r="CG220" s="150"/>
      <c r="CH220" s="151"/>
      <c r="CI220" s="93"/>
      <c r="CJ220" s="93"/>
      <c r="CK220" s="93"/>
      <c r="CL220" s="150"/>
      <c r="CM220" s="159"/>
      <c r="CN220" s="113"/>
      <c r="CO220" s="113"/>
      <c r="CP220" s="126"/>
      <c r="CQ220" s="159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58"/>
      <c r="DG220" s="164" t="str">
        <f t="shared" si="14"/>
        <v/>
      </c>
      <c r="DH220" s="162"/>
      <c r="DI220" s="94" t="str">
        <f t="shared" si="15"/>
        <v/>
      </c>
      <c r="DJ220" s="181"/>
      <c r="DK220" s="37" t="e">
        <f>VLOOKUP(B220,Facility_Information!$B$6:$O$136,14,FALSE)</f>
        <v>#N/A</v>
      </c>
      <c r="DL220">
        <f t="shared" si="12"/>
        <v>0</v>
      </c>
      <c r="DM220" s="234" t="str">
        <f t="shared" si="13"/>
        <v/>
      </c>
    </row>
    <row r="221" spans="1:117" x14ac:dyDescent="0.25">
      <c r="A221" s="148"/>
      <c r="B221" s="14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122"/>
      <c r="W221" s="123"/>
      <c r="X221" s="232"/>
      <c r="Y221" s="232"/>
      <c r="Z221" s="125"/>
      <c r="AA221" s="124"/>
      <c r="AB221" s="125"/>
      <c r="AC221" s="124"/>
      <c r="AD221" s="124"/>
      <c r="AE221" s="124"/>
      <c r="AF221" s="125"/>
      <c r="AG221" s="124"/>
      <c r="AH221" s="124"/>
      <c r="AI221" s="124"/>
      <c r="AJ221" s="125"/>
      <c r="AK221" s="126"/>
      <c r="AL221" s="85"/>
      <c r="AM221" s="85"/>
      <c r="AN221" s="85"/>
      <c r="AO221" s="85"/>
      <c r="AP221" s="251"/>
      <c r="AQ221" s="251"/>
      <c r="AR221" s="251"/>
      <c r="AS221" s="251"/>
      <c r="AT221" s="85"/>
      <c r="AU221" s="85"/>
      <c r="AV221" s="85"/>
      <c r="AW221" s="85"/>
      <c r="AX221" s="127"/>
      <c r="AY221" s="93"/>
      <c r="AZ221" s="93"/>
      <c r="BA221" s="93"/>
      <c r="BB221" s="93"/>
      <c r="BC221" s="150"/>
      <c r="BD221" s="160"/>
      <c r="BE221" s="151"/>
      <c r="BF221" s="150"/>
      <c r="BG221" s="151"/>
      <c r="BH221" s="93"/>
      <c r="BI221" s="93"/>
      <c r="BJ221" s="93"/>
      <c r="BK221" s="93"/>
      <c r="BL221" s="161"/>
      <c r="BM221" s="128"/>
      <c r="BN221" s="128"/>
      <c r="BO221" s="163"/>
      <c r="BP221" s="159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58"/>
      <c r="CD221" s="127"/>
      <c r="CE221" s="150"/>
      <c r="CF221" s="151"/>
      <c r="CG221" s="150"/>
      <c r="CH221" s="151"/>
      <c r="CI221" s="93"/>
      <c r="CJ221" s="93"/>
      <c r="CK221" s="93"/>
      <c r="CL221" s="150"/>
      <c r="CM221" s="159"/>
      <c r="CN221" s="113"/>
      <c r="CO221" s="113"/>
      <c r="CP221" s="126"/>
      <c r="CQ221" s="159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58"/>
      <c r="DG221" s="164" t="str">
        <f t="shared" si="14"/>
        <v/>
      </c>
      <c r="DH221" s="162"/>
      <c r="DI221" s="94" t="str">
        <f t="shared" si="15"/>
        <v/>
      </c>
      <c r="DJ221" s="181"/>
      <c r="DK221" s="37" t="e">
        <f>VLOOKUP(B221,Facility_Information!$B$6:$O$136,14,FALSE)</f>
        <v>#N/A</v>
      </c>
      <c r="DL221">
        <f t="shared" si="12"/>
        <v>0</v>
      </c>
      <c r="DM221" s="234" t="str">
        <f t="shared" si="13"/>
        <v/>
      </c>
    </row>
    <row r="222" spans="1:117" x14ac:dyDescent="0.25">
      <c r="A222" s="148"/>
      <c r="B222" s="14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122"/>
      <c r="W222" s="123"/>
      <c r="X222" s="232"/>
      <c r="Y222" s="232"/>
      <c r="Z222" s="125"/>
      <c r="AA222" s="124"/>
      <c r="AB222" s="125"/>
      <c r="AC222" s="124"/>
      <c r="AD222" s="124"/>
      <c r="AE222" s="124"/>
      <c r="AF222" s="125"/>
      <c r="AG222" s="124"/>
      <c r="AH222" s="124"/>
      <c r="AI222" s="124"/>
      <c r="AJ222" s="125"/>
      <c r="AK222" s="126"/>
      <c r="AL222" s="85"/>
      <c r="AM222" s="85"/>
      <c r="AN222" s="85"/>
      <c r="AO222" s="85"/>
      <c r="AP222" s="251"/>
      <c r="AQ222" s="251"/>
      <c r="AR222" s="251"/>
      <c r="AS222" s="251"/>
      <c r="AT222" s="85"/>
      <c r="AU222" s="85"/>
      <c r="AV222" s="85"/>
      <c r="AW222" s="85"/>
      <c r="AX222" s="127"/>
      <c r="AY222" s="93"/>
      <c r="AZ222" s="93"/>
      <c r="BA222" s="93"/>
      <c r="BB222" s="93"/>
      <c r="BC222" s="150"/>
      <c r="BD222" s="160"/>
      <c r="BE222" s="151"/>
      <c r="BF222" s="150"/>
      <c r="BG222" s="151"/>
      <c r="BH222" s="93"/>
      <c r="BI222" s="93"/>
      <c r="BJ222" s="93"/>
      <c r="BK222" s="93"/>
      <c r="BL222" s="161"/>
      <c r="BM222" s="128"/>
      <c r="BN222" s="128"/>
      <c r="BO222" s="163"/>
      <c r="BP222" s="159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58"/>
      <c r="CD222" s="127"/>
      <c r="CE222" s="150"/>
      <c r="CF222" s="151"/>
      <c r="CG222" s="150"/>
      <c r="CH222" s="151"/>
      <c r="CI222" s="93"/>
      <c r="CJ222" s="93"/>
      <c r="CK222" s="93"/>
      <c r="CL222" s="150"/>
      <c r="CM222" s="159"/>
      <c r="CN222" s="113"/>
      <c r="CO222" s="113"/>
      <c r="CP222" s="126"/>
      <c r="CQ222" s="159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58"/>
      <c r="DG222" s="164" t="str">
        <f t="shared" si="14"/>
        <v/>
      </c>
      <c r="DH222" s="162"/>
      <c r="DI222" s="94" t="str">
        <f t="shared" si="15"/>
        <v/>
      </c>
      <c r="DJ222" s="181"/>
      <c r="DK222" s="37" t="e">
        <f>VLOOKUP(B222,Facility_Information!$B$6:$O$136,14,FALSE)</f>
        <v>#N/A</v>
      </c>
      <c r="DL222">
        <f t="shared" si="12"/>
        <v>0</v>
      </c>
      <c r="DM222" s="234" t="str">
        <f t="shared" si="13"/>
        <v/>
      </c>
    </row>
    <row r="223" spans="1:117" x14ac:dyDescent="0.25">
      <c r="A223" s="148"/>
      <c r="B223" s="14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122"/>
      <c r="W223" s="123"/>
      <c r="X223" s="232"/>
      <c r="Y223" s="232"/>
      <c r="Z223" s="125"/>
      <c r="AA223" s="124"/>
      <c r="AB223" s="125"/>
      <c r="AC223" s="124"/>
      <c r="AD223" s="124"/>
      <c r="AE223" s="124"/>
      <c r="AF223" s="125"/>
      <c r="AG223" s="124"/>
      <c r="AH223" s="124"/>
      <c r="AI223" s="124"/>
      <c r="AJ223" s="125"/>
      <c r="AK223" s="126"/>
      <c r="AL223" s="85"/>
      <c r="AM223" s="85"/>
      <c r="AN223" s="85"/>
      <c r="AO223" s="85"/>
      <c r="AP223" s="251"/>
      <c r="AQ223" s="251"/>
      <c r="AR223" s="251"/>
      <c r="AS223" s="251"/>
      <c r="AT223" s="85"/>
      <c r="AU223" s="85"/>
      <c r="AV223" s="85"/>
      <c r="AW223" s="85"/>
      <c r="AX223" s="127"/>
      <c r="AY223" s="93"/>
      <c r="AZ223" s="93"/>
      <c r="BA223" s="93"/>
      <c r="BB223" s="93"/>
      <c r="BC223" s="150"/>
      <c r="BD223" s="160"/>
      <c r="BE223" s="151"/>
      <c r="BF223" s="150"/>
      <c r="BG223" s="151"/>
      <c r="BH223" s="93"/>
      <c r="BI223" s="93"/>
      <c r="BJ223" s="93"/>
      <c r="BK223" s="93"/>
      <c r="BL223" s="161"/>
      <c r="BM223" s="128"/>
      <c r="BN223" s="128"/>
      <c r="BO223" s="163"/>
      <c r="BP223" s="159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58"/>
      <c r="CD223" s="127"/>
      <c r="CE223" s="150"/>
      <c r="CF223" s="151"/>
      <c r="CG223" s="150"/>
      <c r="CH223" s="151"/>
      <c r="CI223" s="93"/>
      <c r="CJ223" s="93"/>
      <c r="CK223" s="93"/>
      <c r="CL223" s="150"/>
      <c r="CM223" s="159"/>
      <c r="CN223" s="113"/>
      <c r="CO223" s="113"/>
      <c r="CP223" s="126"/>
      <c r="CQ223" s="159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58"/>
      <c r="DG223" s="164" t="str">
        <f t="shared" si="14"/>
        <v/>
      </c>
      <c r="DH223" s="162"/>
      <c r="DI223" s="94" t="str">
        <f t="shared" si="15"/>
        <v/>
      </c>
      <c r="DJ223" s="181"/>
      <c r="DK223" s="37" t="e">
        <f>VLOOKUP(B223,Facility_Information!$B$6:$O$136,14,FALSE)</f>
        <v>#N/A</v>
      </c>
      <c r="DL223">
        <f t="shared" si="12"/>
        <v>0</v>
      </c>
      <c r="DM223" s="234" t="str">
        <f t="shared" si="13"/>
        <v/>
      </c>
    </row>
    <row r="224" spans="1:117" x14ac:dyDescent="0.25">
      <c r="A224" s="148"/>
      <c r="B224" s="14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122"/>
      <c r="W224" s="123"/>
      <c r="X224" s="232"/>
      <c r="Y224" s="232"/>
      <c r="Z224" s="125"/>
      <c r="AA224" s="124"/>
      <c r="AB224" s="125"/>
      <c r="AC224" s="124"/>
      <c r="AD224" s="124"/>
      <c r="AE224" s="124"/>
      <c r="AF224" s="125"/>
      <c r="AG224" s="124"/>
      <c r="AH224" s="124"/>
      <c r="AI224" s="124"/>
      <c r="AJ224" s="125"/>
      <c r="AK224" s="126"/>
      <c r="AL224" s="85"/>
      <c r="AM224" s="85"/>
      <c r="AN224" s="85"/>
      <c r="AO224" s="85"/>
      <c r="AP224" s="251"/>
      <c r="AQ224" s="251"/>
      <c r="AR224" s="251"/>
      <c r="AS224" s="251"/>
      <c r="AT224" s="85"/>
      <c r="AU224" s="85"/>
      <c r="AV224" s="85"/>
      <c r="AW224" s="85"/>
      <c r="AX224" s="127"/>
      <c r="AY224" s="93"/>
      <c r="AZ224" s="93"/>
      <c r="BA224" s="93"/>
      <c r="BB224" s="93"/>
      <c r="BC224" s="150"/>
      <c r="BD224" s="160"/>
      <c r="BE224" s="151"/>
      <c r="BF224" s="150"/>
      <c r="BG224" s="151"/>
      <c r="BH224" s="93"/>
      <c r="BI224" s="93"/>
      <c r="BJ224" s="93"/>
      <c r="BK224" s="93"/>
      <c r="BL224" s="161"/>
      <c r="BM224" s="128"/>
      <c r="BN224" s="128"/>
      <c r="BO224" s="163"/>
      <c r="BP224" s="159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58"/>
      <c r="CD224" s="127"/>
      <c r="CE224" s="150"/>
      <c r="CF224" s="151"/>
      <c r="CG224" s="150"/>
      <c r="CH224" s="151"/>
      <c r="CI224" s="93"/>
      <c r="CJ224" s="93"/>
      <c r="CK224" s="93"/>
      <c r="CL224" s="150"/>
      <c r="CM224" s="159"/>
      <c r="CN224" s="113"/>
      <c r="CO224" s="113"/>
      <c r="CP224" s="126"/>
      <c r="CQ224" s="159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58"/>
      <c r="DG224" s="164" t="str">
        <f t="shared" si="14"/>
        <v/>
      </c>
      <c r="DH224" s="162"/>
      <c r="DI224" s="94" t="str">
        <f t="shared" si="15"/>
        <v/>
      </c>
      <c r="DJ224" s="181"/>
      <c r="DK224" s="37" t="e">
        <f>VLOOKUP(B224,Facility_Information!$B$6:$O$136,14,FALSE)</f>
        <v>#N/A</v>
      </c>
      <c r="DL224">
        <f t="shared" si="12"/>
        <v>0</v>
      </c>
      <c r="DM224" s="234" t="str">
        <f t="shared" si="13"/>
        <v/>
      </c>
    </row>
    <row r="225" spans="1:117" x14ac:dyDescent="0.25">
      <c r="A225" s="148"/>
      <c r="B225" s="14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122"/>
      <c r="W225" s="123"/>
      <c r="X225" s="232"/>
      <c r="Y225" s="232"/>
      <c r="Z225" s="125"/>
      <c r="AA225" s="124"/>
      <c r="AB225" s="125"/>
      <c r="AC225" s="124"/>
      <c r="AD225" s="124"/>
      <c r="AE225" s="124"/>
      <c r="AF225" s="125"/>
      <c r="AG225" s="124"/>
      <c r="AH225" s="124"/>
      <c r="AI225" s="124"/>
      <c r="AJ225" s="125"/>
      <c r="AK225" s="126"/>
      <c r="AL225" s="85"/>
      <c r="AM225" s="85"/>
      <c r="AN225" s="85"/>
      <c r="AO225" s="85"/>
      <c r="AP225" s="251"/>
      <c r="AQ225" s="251"/>
      <c r="AR225" s="251"/>
      <c r="AS225" s="251"/>
      <c r="AT225" s="85"/>
      <c r="AU225" s="85"/>
      <c r="AV225" s="85"/>
      <c r="AW225" s="85"/>
      <c r="AX225" s="127"/>
      <c r="AY225" s="93"/>
      <c r="AZ225" s="93"/>
      <c r="BA225" s="93"/>
      <c r="BB225" s="93"/>
      <c r="BC225" s="150"/>
      <c r="BD225" s="160"/>
      <c r="BE225" s="151"/>
      <c r="BF225" s="150"/>
      <c r="BG225" s="151"/>
      <c r="BH225" s="93"/>
      <c r="BI225" s="93"/>
      <c r="BJ225" s="93"/>
      <c r="BK225" s="93"/>
      <c r="BL225" s="161"/>
      <c r="BM225" s="128"/>
      <c r="BN225" s="128"/>
      <c r="BO225" s="163"/>
      <c r="BP225" s="159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58"/>
      <c r="CD225" s="127"/>
      <c r="CE225" s="150"/>
      <c r="CF225" s="151"/>
      <c r="CG225" s="150"/>
      <c r="CH225" s="151"/>
      <c r="CI225" s="93"/>
      <c r="CJ225" s="93"/>
      <c r="CK225" s="93"/>
      <c r="CL225" s="150"/>
      <c r="CM225" s="159"/>
      <c r="CN225" s="113"/>
      <c r="CO225" s="113"/>
      <c r="CP225" s="126"/>
      <c r="CQ225" s="159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58"/>
      <c r="DG225" s="164" t="str">
        <f t="shared" si="14"/>
        <v/>
      </c>
      <c r="DH225" s="162"/>
      <c r="DI225" s="94" t="str">
        <f t="shared" si="15"/>
        <v/>
      </c>
      <c r="DJ225" s="181"/>
      <c r="DK225" s="37" t="e">
        <f>VLOOKUP(B225,Facility_Information!$B$6:$O$136,14,FALSE)</f>
        <v>#N/A</v>
      </c>
      <c r="DL225">
        <f t="shared" si="12"/>
        <v>0</v>
      </c>
      <c r="DM225" s="234" t="str">
        <f t="shared" si="13"/>
        <v/>
      </c>
    </row>
    <row r="226" spans="1:117" x14ac:dyDescent="0.25">
      <c r="A226" s="148"/>
      <c r="B226" s="14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122"/>
      <c r="W226" s="123"/>
      <c r="X226" s="232"/>
      <c r="Y226" s="232"/>
      <c r="Z226" s="125"/>
      <c r="AA226" s="124"/>
      <c r="AB226" s="125"/>
      <c r="AC226" s="124"/>
      <c r="AD226" s="124"/>
      <c r="AE226" s="124"/>
      <c r="AF226" s="125"/>
      <c r="AG226" s="124"/>
      <c r="AH226" s="124"/>
      <c r="AI226" s="124"/>
      <c r="AJ226" s="125"/>
      <c r="AK226" s="126"/>
      <c r="AL226" s="85"/>
      <c r="AM226" s="85"/>
      <c r="AN226" s="85"/>
      <c r="AO226" s="85"/>
      <c r="AP226" s="251"/>
      <c r="AQ226" s="251"/>
      <c r="AR226" s="251"/>
      <c r="AS226" s="251"/>
      <c r="AT226" s="85"/>
      <c r="AU226" s="85"/>
      <c r="AV226" s="85"/>
      <c r="AW226" s="85"/>
      <c r="AX226" s="127"/>
      <c r="AY226" s="93"/>
      <c r="AZ226" s="93"/>
      <c r="BA226" s="93"/>
      <c r="BB226" s="93"/>
      <c r="BC226" s="150"/>
      <c r="BD226" s="160"/>
      <c r="BE226" s="151"/>
      <c r="BF226" s="150"/>
      <c r="BG226" s="151"/>
      <c r="BH226" s="93"/>
      <c r="BI226" s="93"/>
      <c r="BJ226" s="93"/>
      <c r="BK226" s="93"/>
      <c r="BL226" s="161"/>
      <c r="BM226" s="128"/>
      <c r="BN226" s="128"/>
      <c r="BO226" s="163"/>
      <c r="BP226" s="159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58"/>
      <c r="CD226" s="127"/>
      <c r="CE226" s="150"/>
      <c r="CF226" s="151"/>
      <c r="CG226" s="150"/>
      <c r="CH226" s="151"/>
      <c r="CI226" s="93"/>
      <c r="CJ226" s="93"/>
      <c r="CK226" s="93"/>
      <c r="CL226" s="150"/>
      <c r="CM226" s="159"/>
      <c r="CN226" s="113"/>
      <c r="CO226" s="113"/>
      <c r="CP226" s="126"/>
      <c r="CQ226" s="159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58"/>
      <c r="DG226" s="164" t="str">
        <f t="shared" si="14"/>
        <v/>
      </c>
      <c r="DH226" s="162"/>
      <c r="DI226" s="94" t="str">
        <f t="shared" si="15"/>
        <v/>
      </c>
      <c r="DJ226" s="181"/>
      <c r="DK226" s="37" t="e">
        <f>VLOOKUP(B226,Facility_Information!$B$6:$O$136,14,FALSE)</f>
        <v>#N/A</v>
      </c>
      <c r="DL226">
        <f t="shared" si="12"/>
        <v>0</v>
      </c>
      <c r="DM226" s="234" t="str">
        <f t="shared" si="13"/>
        <v/>
      </c>
    </row>
    <row r="227" spans="1:117" x14ac:dyDescent="0.25">
      <c r="A227" s="148"/>
      <c r="B227" s="14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122"/>
      <c r="W227" s="123"/>
      <c r="X227" s="232"/>
      <c r="Y227" s="232"/>
      <c r="Z227" s="125"/>
      <c r="AA227" s="124"/>
      <c r="AB227" s="125"/>
      <c r="AC227" s="124"/>
      <c r="AD227" s="124"/>
      <c r="AE227" s="124"/>
      <c r="AF227" s="125"/>
      <c r="AG227" s="124"/>
      <c r="AH227" s="124"/>
      <c r="AI227" s="124"/>
      <c r="AJ227" s="125"/>
      <c r="AK227" s="126"/>
      <c r="AL227" s="85"/>
      <c r="AM227" s="85"/>
      <c r="AN227" s="85"/>
      <c r="AO227" s="85"/>
      <c r="AP227" s="251"/>
      <c r="AQ227" s="251"/>
      <c r="AR227" s="251"/>
      <c r="AS227" s="251"/>
      <c r="AT227" s="85"/>
      <c r="AU227" s="85"/>
      <c r="AV227" s="85"/>
      <c r="AW227" s="85"/>
      <c r="AX227" s="127"/>
      <c r="AY227" s="93"/>
      <c r="AZ227" s="93"/>
      <c r="BA227" s="93"/>
      <c r="BB227" s="93"/>
      <c r="BC227" s="150"/>
      <c r="BD227" s="160"/>
      <c r="BE227" s="151"/>
      <c r="BF227" s="150"/>
      <c r="BG227" s="151"/>
      <c r="BH227" s="93"/>
      <c r="BI227" s="93"/>
      <c r="BJ227" s="93"/>
      <c r="BK227" s="93"/>
      <c r="BL227" s="161"/>
      <c r="BM227" s="128"/>
      <c r="BN227" s="128"/>
      <c r="BO227" s="163"/>
      <c r="BP227" s="159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58"/>
      <c r="CD227" s="127"/>
      <c r="CE227" s="150"/>
      <c r="CF227" s="151"/>
      <c r="CG227" s="150"/>
      <c r="CH227" s="151"/>
      <c r="CI227" s="93"/>
      <c r="CJ227" s="93"/>
      <c r="CK227" s="93"/>
      <c r="CL227" s="150"/>
      <c r="CM227" s="159"/>
      <c r="CN227" s="113"/>
      <c r="CO227" s="113"/>
      <c r="CP227" s="126"/>
      <c r="CQ227" s="159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58"/>
      <c r="DG227" s="164" t="str">
        <f t="shared" si="14"/>
        <v/>
      </c>
      <c r="DH227" s="162"/>
      <c r="DI227" s="94" t="str">
        <f t="shared" si="15"/>
        <v/>
      </c>
      <c r="DJ227" s="181"/>
      <c r="DK227" s="37" t="e">
        <f>VLOOKUP(B227,Facility_Information!$B$6:$O$136,14,FALSE)</f>
        <v>#N/A</v>
      </c>
      <c r="DL227">
        <f t="shared" si="12"/>
        <v>0</v>
      </c>
      <c r="DM227" s="234" t="str">
        <f t="shared" si="13"/>
        <v/>
      </c>
    </row>
    <row r="228" spans="1:117" x14ac:dyDescent="0.25">
      <c r="A228" s="148"/>
      <c r="B228" s="14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122"/>
      <c r="W228" s="123"/>
      <c r="X228" s="232"/>
      <c r="Y228" s="232"/>
      <c r="Z228" s="125"/>
      <c r="AA228" s="124"/>
      <c r="AB228" s="125"/>
      <c r="AC228" s="124"/>
      <c r="AD228" s="124"/>
      <c r="AE228" s="124"/>
      <c r="AF228" s="125"/>
      <c r="AG228" s="124"/>
      <c r="AH228" s="124"/>
      <c r="AI228" s="124"/>
      <c r="AJ228" s="125"/>
      <c r="AK228" s="126"/>
      <c r="AL228" s="85"/>
      <c r="AM228" s="85"/>
      <c r="AN228" s="85"/>
      <c r="AO228" s="85"/>
      <c r="AP228" s="251"/>
      <c r="AQ228" s="251"/>
      <c r="AR228" s="251"/>
      <c r="AS228" s="251"/>
      <c r="AT228" s="85"/>
      <c r="AU228" s="85"/>
      <c r="AV228" s="85"/>
      <c r="AW228" s="85"/>
      <c r="AX228" s="127"/>
      <c r="AY228" s="93"/>
      <c r="AZ228" s="93"/>
      <c r="BA228" s="93"/>
      <c r="BB228" s="93"/>
      <c r="BC228" s="150"/>
      <c r="BD228" s="160"/>
      <c r="BE228" s="151"/>
      <c r="BF228" s="150"/>
      <c r="BG228" s="151"/>
      <c r="BH228" s="93"/>
      <c r="BI228" s="93"/>
      <c r="BJ228" s="93"/>
      <c r="BK228" s="93"/>
      <c r="BL228" s="161"/>
      <c r="BM228" s="128"/>
      <c r="BN228" s="128"/>
      <c r="BO228" s="163"/>
      <c r="BP228" s="159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58"/>
      <c r="CD228" s="127"/>
      <c r="CE228" s="150"/>
      <c r="CF228" s="151"/>
      <c r="CG228" s="150"/>
      <c r="CH228" s="151"/>
      <c r="CI228" s="93"/>
      <c r="CJ228" s="93"/>
      <c r="CK228" s="93"/>
      <c r="CL228" s="150"/>
      <c r="CM228" s="159"/>
      <c r="CN228" s="113"/>
      <c r="CO228" s="113"/>
      <c r="CP228" s="126"/>
      <c r="CQ228" s="159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58"/>
      <c r="DG228" s="164" t="str">
        <f t="shared" si="14"/>
        <v/>
      </c>
      <c r="DH228" s="162"/>
      <c r="DI228" s="94" t="str">
        <f t="shared" si="15"/>
        <v/>
      </c>
      <c r="DJ228" s="181"/>
      <c r="DK228" s="37" t="e">
        <f>VLOOKUP(B228,Facility_Information!$B$6:$O$136,14,FALSE)</f>
        <v>#N/A</v>
      </c>
      <c r="DL228">
        <f t="shared" si="12"/>
        <v>0</v>
      </c>
      <c r="DM228" s="234" t="str">
        <f t="shared" si="13"/>
        <v/>
      </c>
    </row>
    <row r="229" spans="1:117" x14ac:dyDescent="0.25">
      <c r="A229" s="148"/>
      <c r="B229" s="142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122"/>
      <c r="W229" s="123"/>
      <c r="X229" s="232"/>
      <c r="Y229" s="232"/>
      <c r="Z229" s="125"/>
      <c r="AA229" s="124"/>
      <c r="AB229" s="125"/>
      <c r="AC229" s="124"/>
      <c r="AD229" s="124"/>
      <c r="AE229" s="124"/>
      <c r="AF229" s="125"/>
      <c r="AG229" s="124"/>
      <c r="AH229" s="124"/>
      <c r="AI229" s="124"/>
      <c r="AJ229" s="125"/>
      <c r="AK229" s="126"/>
      <c r="AL229" s="85"/>
      <c r="AM229" s="85"/>
      <c r="AN229" s="85"/>
      <c r="AO229" s="85"/>
      <c r="AP229" s="251"/>
      <c r="AQ229" s="251"/>
      <c r="AR229" s="251"/>
      <c r="AS229" s="251"/>
      <c r="AT229" s="85"/>
      <c r="AU229" s="85"/>
      <c r="AV229" s="85"/>
      <c r="AW229" s="85"/>
      <c r="AX229" s="127"/>
      <c r="AY229" s="93"/>
      <c r="AZ229" s="93"/>
      <c r="BA229" s="93"/>
      <c r="BB229" s="93"/>
      <c r="BC229" s="150"/>
      <c r="BD229" s="160"/>
      <c r="BE229" s="151"/>
      <c r="BF229" s="150"/>
      <c r="BG229" s="151"/>
      <c r="BH229" s="93"/>
      <c r="BI229" s="93"/>
      <c r="BJ229" s="93"/>
      <c r="BK229" s="93"/>
      <c r="BL229" s="161"/>
      <c r="BM229" s="128"/>
      <c r="BN229" s="128"/>
      <c r="BO229" s="163"/>
      <c r="BP229" s="159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58"/>
      <c r="CD229" s="127"/>
      <c r="CE229" s="150"/>
      <c r="CF229" s="151"/>
      <c r="CG229" s="150"/>
      <c r="CH229" s="151"/>
      <c r="CI229" s="93"/>
      <c r="CJ229" s="93"/>
      <c r="CK229" s="93"/>
      <c r="CL229" s="150"/>
      <c r="CM229" s="159"/>
      <c r="CN229" s="113"/>
      <c r="CO229" s="113"/>
      <c r="CP229" s="126"/>
      <c r="CQ229" s="159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58"/>
      <c r="DG229" s="164" t="str">
        <f t="shared" si="14"/>
        <v/>
      </c>
      <c r="DH229" s="162"/>
      <c r="DI229" s="94" t="str">
        <f t="shared" si="15"/>
        <v/>
      </c>
      <c r="DJ229" s="181"/>
      <c r="DK229" s="37" t="e">
        <f>VLOOKUP(B229,Facility_Information!$B$6:$O$136,14,FALSE)</f>
        <v>#N/A</v>
      </c>
      <c r="DL229">
        <f t="shared" si="12"/>
        <v>0</v>
      </c>
      <c r="DM229" s="234" t="str">
        <f t="shared" si="13"/>
        <v/>
      </c>
    </row>
    <row r="230" spans="1:117" x14ac:dyDescent="0.25">
      <c r="A230" s="148"/>
      <c r="B230" s="142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122"/>
      <c r="W230" s="123"/>
      <c r="X230" s="232"/>
      <c r="Y230" s="232"/>
      <c r="Z230" s="125"/>
      <c r="AA230" s="124"/>
      <c r="AB230" s="125"/>
      <c r="AC230" s="124"/>
      <c r="AD230" s="124"/>
      <c r="AE230" s="124"/>
      <c r="AF230" s="125"/>
      <c r="AG230" s="124"/>
      <c r="AH230" s="124"/>
      <c r="AI230" s="124"/>
      <c r="AJ230" s="125"/>
      <c r="AK230" s="126"/>
      <c r="AL230" s="85"/>
      <c r="AM230" s="85"/>
      <c r="AN230" s="85"/>
      <c r="AO230" s="85"/>
      <c r="AP230" s="251"/>
      <c r="AQ230" s="251"/>
      <c r="AR230" s="251"/>
      <c r="AS230" s="251"/>
      <c r="AT230" s="85"/>
      <c r="AU230" s="85"/>
      <c r="AV230" s="85"/>
      <c r="AW230" s="85"/>
      <c r="AX230" s="127"/>
      <c r="AY230" s="93"/>
      <c r="AZ230" s="93"/>
      <c r="BA230" s="93"/>
      <c r="BB230" s="93"/>
      <c r="BC230" s="150"/>
      <c r="BD230" s="160"/>
      <c r="BE230" s="151"/>
      <c r="BF230" s="150"/>
      <c r="BG230" s="151"/>
      <c r="BH230" s="93"/>
      <c r="BI230" s="93"/>
      <c r="BJ230" s="93"/>
      <c r="BK230" s="93"/>
      <c r="BL230" s="161"/>
      <c r="BM230" s="128"/>
      <c r="BN230" s="128"/>
      <c r="BO230" s="163"/>
      <c r="BP230" s="159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58"/>
      <c r="CD230" s="127"/>
      <c r="CE230" s="150"/>
      <c r="CF230" s="151"/>
      <c r="CG230" s="150"/>
      <c r="CH230" s="151"/>
      <c r="CI230" s="93"/>
      <c r="CJ230" s="93"/>
      <c r="CK230" s="93"/>
      <c r="CL230" s="150"/>
      <c r="CM230" s="159"/>
      <c r="CN230" s="113"/>
      <c r="CO230" s="113"/>
      <c r="CP230" s="126"/>
      <c r="CQ230" s="159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58"/>
      <c r="DG230" s="164" t="str">
        <f t="shared" si="14"/>
        <v/>
      </c>
      <c r="DH230" s="162"/>
      <c r="DI230" s="94" t="str">
        <f t="shared" si="15"/>
        <v/>
      </c>
      <c r="DJ230" s="181"/>
      <c r="DK230" s="37" t="e">
        <f>VLOOKUP(B230,Facility_Information!$B$6:$O$136,14,FALSE)</f>
        <v>#N/A</v>
      </c>
      <c r="DL230">
        <f t="shared" si="12"/>
        <v>0</v>
      </c>
      <c r="DM230" s="234" t="str">
        <f t="shared" si="13"/>
        <v/>
      </c>
    </row>
    <row r="231" spans="1:117" x14ac:dyDescent="0.25">
      <c r="A231" s="148"/>
      <c r="B231" s="142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122"/>
      <c r="W231" s="123"/>
      <c r="X231" s="232"/>
      <c r="Y231" s="232"/>
      <c r="Z231" s="125"/>
      <c r="AA231" s="124"/>
      <c r="AB231" s="125"/>
      <c r="AC231" s="124"/>
      <c r="AD231" s="124"/>
      <c r="AE231" s="124"/>
      <c r="AF231" s="125"/>
      <c r="AG231" s="124"/>
      <c r="AH231" s="124"/>
      <c r="AI231" s="124"/>
      <c r="AJ231" s="125"/>
      <c r="AK231" s="126"/>
      <c r="AL231" s="85"/>
      <c r="AM231" s="85"/>
      <c r="AN231" s="85"/>
      <c r="AO231" s="85"/>
      <c r="AP231" s="251"/>
      <c r="AQ231" s="251"/>
      <c r="AR231" s="251"/>
      <c r="AS231" s="251"/>
      <c r="AT231" s="85"/>
      <c r="AU231" s="85"/>
      <c r="AV231" s="85"/>
      <c r="AW231" s="85"/>
      <c r="AX231" s="127"/>
      <c r="AY231" s="93"/>
      <c r="AZ231" s="93"/>
      <c r="BA231" s="93"/>
      <c r="BB231" s="93"/>
      <c r="BC231" s="150"/>
      <c r="BD231" s="160"/>
      <c r="BE231" s="151"/>
      <c r="BF231" s="150"/>
      <c r="BG231" s="151"/>
      <c r="BH231" s="93"/>
      <c r="BI231" s="93"/>
      <c r="BJ231" s="93"/>
      <c r="BK231" s="93"/>
      <c r="BL231" s="161"/>
      <c r="BM231" s="128"/>
      <c r="BN231" s="128"/>
      <c r="BO231" s="163"/>
      <c r="BP231" s="159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58"/>
      <c r="CD231" s="127"/>
      <c r="CE231" s="150"/>
      <c r="CF231" s="151"/>
      <c r="CG231" s="150"/>
      <c r="CH231" s="151"/>
      <c r="CI231" s="93"/>
      <c r="CJ231" s="93"/>
      <c r="CK231" s="93"/>
      <c r="CL231" s="150"/>
      <c r="CM231" s="159"/>
      <c r="CN231" s="113"/>
      <c r="CO231" s="113"/>
      <c r="CP231" s="126"/>
      <c r="CQ231" s="159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58"/>
      <c r="DG231" s="164" t="str">
        <f t="shared" si="14"/>
        <v/>
      </c>
      <c r="DH231" s="162"/>
      <c r="DI231" s="94" t="str">
        <f t="shared" si="15"/>
        <v/>
      </c>
      <c r="DJ231" s="181"/>
      <c r="DK231" s="37" t="e">
        <f>VLOOKUP(B231,Facility_Information!$B$6:$O$136,14,FALSE)</f>
        <v>#N/A</v>
      </c>
      <c r="DL231">
        <f t="shared" si="12"/>
        <v>0</v>
      </c>
      <c r="DM231" s="234" t="str">
        <f t="shared" si="13"/>
        <v/>
      </c>
    </row>
    <row r="232" spans="1:117" x14ac:dyDescent="0.25">
      <c r="A232" s="148"/>
      <c r="B232" s="142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122"/>
      <c r="W232" s="123"/>
      <c r="X232" s="232"/>
      <c r="Y232" s="232"/>
      <c r="Z232" s="125"/>
      <c r="AA232" s="124"/>
      <c r="AB232" s="125"/>
      <c r="AC232" s="124"/>
      <c r="AD232" s="124"/>
      <c r="AE232" s="124"/>
      <c r="AF232" s="125"/>
      <c r="AG232" s="124"/>
      <c r="AH232" s="124"/>
      <c r="AI232" s="124"/>
      <c r="AJ232" s="125"/>
      <c r="AK232" s="126"/>
      <c r="AL232" s="85"/>
      <c r="AM232" s="85"/>
      <c r="AN232" s="85"/>
      <c r="AO232" s="85"/>
      <c r="AP232" s="251"/>
      <c r="AQ232" s="251"/>
      <c r="AR232" s="251"/>
      <c r="AS232" s="251"/>
      <c r="AT232" s="85"/>
      <c r="AU232" s="85"/>
      <c r="AV232" s="85"/>
      <c r="AW232" s="85"/>
      <c r="AX232" s="127"/>
      <c r="AY232" s="93"/>
      <c r="AZ232" s="93"/>
      <c r="BA232" s="93"/>
      <c r="BB232" s="93"/>
      <c r="BC232" s="150"/>
      <c r="BD232" s="160"/>
      <c r="BE232" s="151"/>
      <c r="BF232" s="150"/>
      <c r="BG232" s="151"/>
      <c r="BH232" s="93"/>
      <c r="BI232" s="93"/>
      <c r="BJ232" s="93"/>
      <c r="BK232" s="93"/>
      <c r="BL232" s="161"/>
      <c r="BM232" s="128"/>
      <c r="BN232" s="128"/>
      <c r="BO232" s="163"/>
      <c r="BP232" s="159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58"/>
      <c r="CD232" s="127"/>
      <c r="CE232" s="150"/>
      <c r="CF232" s="151"/>
      <c r="CG232" s="150"/>
      <c r="CH232" s="151"/>
      <c r="CI232" s="93"/>
      <c r="CJ232" s="93"/>
      <c r="CK232" s="93"/>
      <c r="CL232" s="150"/>
      <c r="CM232" s="159"/>
      <c r="CN232" s="113"/>
      <c r="CO232" s="113"/>
      <c r="CP232" s="126"/>
      <c r="CQ232" s="159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58"/>
      <c r="DG232" s="164" t="str">
        <f t="shared" si="14"/>
        <v/>
      </c>
      <c r="DH232" s="162"/>
      <c r="DI232" s="94" t="str">
        <f t="shared" si="15"/>
        <v/>
      </c>
      <c r="DJ232" s="181"/>
      <c r="DK232" s="37" t="e">
        <f>VLOOKUP(B232,Facility_Information!$B$6:$O$136,14,FALSE)</f>
        <v>#N/A</v>
      </c>
      <c r="DL232">
        <f t="shared" si="12"/>
        <v>0</v>
      </c>
      <c r="DM232" s="234" t="str">
        <f t="shared" si="13"/>
        <v/>
      </c>
    </row>
    <row r="233" spans="1:117" x14ac:dyDescent="0.25">
      <c r="A233" s="148"/>
      <c r="B233" s="142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122"/>
      <c r="W233" s="123"/>
      <c r="X233" s="232"/>
      <c r="Y233" s="232"/>
      <c r="Z233" s="125"/>
      <c r="AA233" s="124"/>
      <c r="AB233" s="125"/>
      <c r="AC233" s="124"/>
      <c r="AD233" s="124"/>
      <c r="AE233" s="124"/>
      <c r="AF233" s="125"/>
      <c r="AG233" s="124"/>
      <c r="AH233" s="124"/>
      <c r="AI233" s="124"/>
      <c r="AJ233" s="125"/>
      <c r="AK233" s="126"/>
      <c r="AL233" s="85"/>
      <c r="AM233" s="85"/>
      <c r="AN233" s="85"/>
      <c r="AO233" s="85"/>
      <c r="AP233" s="251"/>
      <c r="AQ233" s="251"/>
      <c r="AR233" s="251"/>
      <c r="AS233" s="251"/>
      <c r="AT233" s="85"/>
      <c r="AU233" s="85"/>
      <c r="AV233" s="85"/>
      <c r="AW233" s="85"/>
      <c r="AX233" s="127"/>
      <c r="AY233" s="93"/>
      <c r="AZ233" s="93"/>
      <c r="BA233" s="93"/>
      <c r="BB233" s="93"/>
      <c r="BC233" s="150"/>
      <c r="BD233" s="160"/>
      <c r="BE233" s="151"/>
      <c r="BF233" s="150"/>
      <c r="BG233" s="151"/>
      <c r="BH233" s="93"/>
      <c r="BI233" s="93"/>
      <c r="BJ233" s="93"/>
      <c r="BK233" s="93"/>
      <c r="BL233" s="161"/>
      <c r="BM233" s="128"/>
      <c r="BN233" s="128"/>
      <c r="BO233" s="163"/>
      <c r="BP233" s="159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58"/>
      <c r="CD233" s="127"/>
      <c r="CE233" s="150"/>
      <c r="CF233" s="151"/>
      <c r="CG233" s="150"/>
      <c r="CH233" s="151"/>
      <c r="CI233" s="93"/>
      <c r="CJ233" s="93"/>
      <c r="CK233" s="93"/>
      <c r="CL233" s="150"/>
      <c r="CM233" s="159"/>
      <c r="CN233" s="113"/>
      <c r="CO233" s="113"/>
      <c r="CP233" s="126"/>
      <c r="CQ233" s="159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58"/>
      <c r="DG233" s="164" t="str">
        <f t="shared" si="14"/>
        <v/>
      </c>
      <c r="DH233" s="162"/>
      <c r="DI233" s="94" t="str">
        <f t="shared" si="15"/>
        <v/>
      </c>
      <c r="DJ233" s="181"/>
      <c r="DK233" s="37" t="e">
        <f>VLOOKUP(B233,Facility_Information!$B$6:$O$136,14,FALSE)</f>
        <v>#N/A</v>
      </c>
      <c r="DL233">
        <f t="shared" si="12"/>
        <v>0</v>
      </c>
      <c r="DM233" s="234" t="str">
        <f t="shared" si="13"/>
        <v/>
      </c>
    </row>
    <row r="234" spans="1:117" x14ac:dyDescent="0.25">
      <c r="A234" s="148"/>
      <c r="B234" s="142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122"/>
      <c r="W234" s="123"/>
      <c r="X234" s="232"/>
      <c r="Y234" s="232"/>
      <c r="Z234" s="125"/>
      <c r="AA234" s="124"/>
      <c r="AB234" s="125"/>
      <c r="AC234" s="124"/>
      <c r="AD234" s="124"/>
      <c r="AE234" s="124"/>
      <c r="AF234" s="125"/>
      <c r="AG234" s="124"/>
      <c r="AH234" s="124"/>
      <c r="AI234" s="124"/>
      <c r="AJ234" s="125"/>
      <c r="AK234" s="126"/>
      <c r="AL234" s="85"/>
      <c r="AM234" s="85"/>
      <c r="AN234" s="85"/>
      <c r="AO234" s="85"/>
      <c r="AP234" s="251"/>
      <c r="AQ234" s="251"/>
      <c r="AR234" s="251"/>
      <c r="AS234" s="251"/>
      <c r="AT234" s="85"/>
      <c r="AU234" s="85"/>
      <c r="AV234" s="85"/>
      <c r="AW234" s="85"/>
      <c r="AX234" s="127"/>
      <c r="AY234" s="93"/>
      <c r="AZ234" s="93"/>
      <c r="BA234" s="93"/>
      <c r="BB234" s="93"/>
      <c r="BC234" s="150"/>
      <c r="BD234" s="160"/>
      <c r="BE234" s="151"/>
      <c r="BF234" s="150"/>
      <c r="BG234" s="151"/>
      <c r="BH234" s="93"/>
      <c r="BI234" s="93"/>
      <c r="BJ234" s="93"/>
      <c r="BK234" s="93"/>
      <c r="BL234" s="161"/>
      <c r="BM234" s="128"/>
      <c r="BN234" s="128"/>
      <c r="BO234" s="163"/>
      <c r="BP234" s="159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58"/>
      <c r="CD234" s="127"/>
      <c r="CE234" s="150"/>
      <c r="CF234" s="151"/>
      <c r="CG234" s="150"/>
      <c r="CH234" s="151"/>
      <c r="CI234" s="93"/>
      <c r="CJ234" s="93"/>
      <c r="CK234" s="93"/>
      <c r="CL234" s="150"/>
      <c r="CM234" s="159"/>
      <c r="CN234" s="113"/>
      <c r="CO234" s="113"/>
      <c r="CP234" s="126"/>
      <c r="CQ234" s="159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58"/>
      <c r="DG234" s="164" t="str">
        <f t="shared" si="14"/>
        <v/>
      </c>
      <c r="DH234" s="162"/>
      <c r="DI234" s="94" t="str">
        <f t="shared" si="15"/>
        <v/>
      </c>
      <c r="DJ234" s="181"/>
      <c r="DK234" s="37" t="e">
        <f>VLOOKUP(B234,Facility_Information!$B$6:$O$136,14,FALSE)</f>
        <v>#N/A</v>
      </c>
      <c r="DL234">
        <f t="shared" si="12"/>
        <v>0</v>
      </c>
      <c r="DM234" s="234" t="str">
        <f t="shared" si="13"/>
        <v/>
      </c>
    </row>
    <row r="235" spans="1:117" x14ac:dyDescent="0.25">
      <c r="A235" s="148"/>
      <c r="B235" s="142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122"/>
      <c r="W235" s="123"/>
      <c r="X235" s="232"/>
      <c r="Y235" s="232"/>
      <c r="Z235" s="125"/>
      <c r="AA235" s="124"/>
      <c r="AB235" s="125"/>
      <c r="AC235" s="124"/>
      <c r="AD235" s="124"/>
      <c r="AE235" s="124"/>
      <c r="AF235" s="125"/>
      <c r="AG235" s="124"/>
      <c r="AH235" s="124"/>
      <c r="AI235" s="124"/>
      <c r="AJ235" s="125"/>
      <c r="AK235" s="126"/>
      <c r="AL235" s="85"/>
      <c r="AM235" s="85"/>
      <c r="AN235" s="85"/>
      <c r="AO235" s="85"/>
      <c r="AP235" s="251"/>
      <c r="AQ235" s="251"/>
      <c r="AR235" s="251"/>
      <c r="AS235" s="251"/>
      <c r="AT235" s="85"/>
      <c r="AU235" s="85"/>
      <c r="AV235" s="85"/>
      <c r="AW235" s="85"/>
      <c r="AX235" s="127"/>
      <c r="AY235" s="93"/>
      <c r="AZ235" s="93"/>
      <c r="BA235" s="93"/>
      <c r="BB235" s="93"/>
      <c r="BC235" s="150"/>
      <c r="BD235" s="160"/>
      <c r="BE235" s="151"/>
      <c r="BF235" s="150"/>
      <c r="BG235" s="151"/>
      <c r="BH235" s="93"/>
      <c r="BI235" s="93"/>
      <c r="BJ235" s="93"/>
      <c r="BK235" s="93"/>
      <c r="BL235" s="161"/>
      <c r="BM235" s="128"/>
      <c r="BN235" s="128"/>
      <c r="BO235" s="163"/>
      <c r="BP235" s="159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58"/>
      <c r="CD235" s="127"/>
      <c r="CE235" s="150"/>
      <c r="CF235" s="151"/>
      <c r="CG235" s="150"/>
      <c r="CH235" s="151"/>
      <c r="CI235" s="93"/>
      <c r="CJ235" s="93"/>
      <c r="CK235" s="93"/>
      <c r="CL235" s="150"/>
      <c r="CM235" s="159"/>
      <c r="CN235" s="113"/>
      <c r="CO235" s="113"/>
      <c r="CP235" s="126"/>
      <c r="CQ235" s="159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58"/>
      <c r="DG235" s="164" t="str">
        <f t="shared" si="14"/>
        <v/>
      </c>
      <c r="DH235" s="162"/>
      <c r="DI235" s="94" t="str">
        <f t="shared" si="15"/>
        <v/>
      </c>
      <c r="DJ235" s="181"/>
      <c r="DK235" s="37" t="e">
        <f>VLOOKUP(B235,Facility_Information!$B$6:$O$136,14,FALSE)</f>
        <v>#N/A</v>
      </c>
      <c r="DL235">
        <f t="shared" si="12"/>
        <v>0</v>
      </c>
      <c r="DM235" s="234" t="str">
        <f t="shared" si="13"/>
        <v/>
      </c>
    </row>
    <row r="236" spans="1:117" x14ac:dyDescent="0.25">
      <c r="A236" s="148"/>
      <c r="B236" s="142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122"/>
      <c r="W236" s="123"/>
      <c r="X236" s="232"/>
      <c r="Y236" s="232"/>
      <c r="Z236" s="125"/>
      <c r="AA236" s="124"/>
      <c r="AB236" s="125"/>
      <c r="AC236" s="124"/>
      <c r="AD236" s="124"/>
      <c r="AE236" s="124"/>
      <c r="AF236" s="125"/>
      <c r="AG236" s="124"/>
      <c r="AH236" s="124"/>
      <c r="AI236" s="124"/>
      <c r="AJ236" s="125"/>
      <c r="AK236" s="126"/>
      <c r="AL236" s="85"/>
      <c r="AM236" s="85"/>
      <c r="AN236" s="85"/>
      <c r="AO236" s="85"/>
      <c r="AP236" s="251"/>
      <c r="AQ236" s="251"/>
      <c r="AR236" s="251"/>
      <c r="AS236" s="251"/>
      <c r="AT236" s="85"/>
      <c r="AU236" s="85"/>
      <c r="AV236" s="85"/>
      <c r="AW236" s="85"/>
      <c r="AX236" s="127"/>
      <c r="AY236" s="93"/>
      <c r="AZ236" s="93"/>
      <c r="BA236" s="93"/>
      <c r="BB236" s="93"/>
      <c r="BC236" s="150"/>
      <c r="BD236" s="160"/>
      <c r="BE236" s="151"/>
      <c r="BF236" s="150"/>
      <c r="BG236" s="151"/>
      <c r="BH236" s="93"/>
      <c r="BI236" s="93"/>
      <c r="BJ236" s="93"/>
      <c r="BK236" s="93"/>
      <c r="BL236" s="161"/>
      <c r="BM236" s="128"/>
      <c r="BN236" s="128"/>
      <c r="BO236" s="163"/>
      <c r="BP236" s="159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58"/>
      <c r="CD236" s="127"/>
      <c r="CE236" s="150"/>
      <c r="CF236" s="151"/>
      <c r="CG236" s="150"/>
      <c r="CH236" s="151"/>
      <c r="CI236" s="93"/>
      <c r="CJ236" s="93"/>
      <c r="CK236" s="93"/>
      <c r="CL236" s="150"/>
      <c r="CM236" s="159"/>
      <c r="CN236" s="113"/>
      <c r="CO236" s="113"/>
      <c r="CP236" s="126"/>
      <c r="CQ236" s="159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58"/>
      <c r="DG236" s="164" t="str">
        <f t="shared" si="14"/>
        <v/>
      </c>
      <c r="DH236" s="162"/>
      <c r="DI236" s="94" t="str">
        <f t="shared" si="15"/>
        <v/>
      </c>
      <c r="DJ236" s="181"/>
      <c r="DK236" s="37" t="e">
        <f>VLOOKUP(B236,Facility_Information!$B$6:$O$136,14,FALSE)</f>
        <v>#N/A</v>
      </c>
      <c r="DL236">
        <f t="shared" si="12"/>
        <v>0</v>
      </c>
      <c r="DM236" s="234" t="str">
        <f t="shared" si="13"/>
        <v/>
      </c>
    </row>
    <row r="237" spans="1:117" x14ac:dyDescent="0.25">
      <c r="A237" s="148"/>
      <c r="B237" s="142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122"/>
      <c r="W237" s="123"/>
      <c r="X237" s="232"/>
      <c r="Y237" s="232"/>
      <c r="Z237" s="125"/>
      <c r="AA237" s="124"/>
      <c r="AB237" s="125"/>
      <c r="AC237" s="124"/>
      <c r="AD237" s="124"/>
      <c r="AE237" s="124"/>
      <c r="AF237" s="125"/>
      <c r="AG237" s="124"/>
      <c r="AH237" s="124"/>
      <c r="AI237" s="124"/>
      <c r="AJ237" s="125"/>
      <c r="AK237" s="126"/>
      <c r="AL237" s="85"/>
      <c r="AM237" s="85"/>
      <c r="AN237" s="85"/>
      <c r="AO237" s="85"/>
      <c r="AP237" s="251"/>
      <c r="AQ237" s="251"/>
      <c r="AR237" s="251"/>
      <c r="AS237" s="251"/>
      <c r="AT237" s="85"/>
      <c r="AU237" s="85"/>
      <c r="AV237" s="85"/>
      <c r="AW237" s="85"/>
      <c r="AX237" s="127"/>
      <c r="AY237" s="93"/>
      <c r="AZ237" s="93"/>
      <c r="BA237" s="93"/>
      <c r="BB237" s="93"/>
      <c r="BC237" s="150"/>
      <c r="BD237" s="160"/>
      <c r="BE237" s="151"/>
      <c r="BF237" s="150"/>
      <c r="BG237" s="151"/>
      <c r="BH237" s="93"/>
      <c r="BI237" s="93"/>
      <c r="BJ237" s="93"/>
      <c r="BK237" s="93"/>
      <c r="BL237" s="161"/>
      <c r="BM237" s="128"/>
      <c r="BN237" s="128"/>
      <c r="BO237" s="163"/>
      <c r="BP237" s="159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58"/>
      <c r="CD237" s="127"/>
      <c r="CE237" s="150"/>
      <c r="CF237" s="151"/>
      <c r="CG237" s="150"/>
      <c r="CH237" s="151"/>
      <c r="CI237" s="93"/>
      <c r="CJ237" s="93"/>
      <c r="CK237" s="93"/>
      <c r="CL237" s="150"/>
      <c r="CM237" s="159"/>
      <c r="CN237" s="113"/>
      <c r="CO237" s="113"/>
      <c r="CP237" s="126"/>
      <c r="CQ237" s="159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58"/>
      <c r="DG237" s="164" t="str">
        <f t="shared" si="14"/>
        <v/>
      </c>
      <c r="DH237" s="162"/>
      <c r="DI237" s="94" t="str">
        <f t="shared" si="15"/>
        <v/>
      </c>
      <c r="DJ237" s="181"/>
      <c r="DK237" s="37" t="e">
        <f>VLOOKUP(B237,Facility_Information!$B$6:$O$136,14,FALSE)</f>
        <v>#N/A</v>
      </c>
      <c r="DL237">
        <f t="shared" si="12"/>
        <v>0</v>
      </c>
      <c r="DM237" s="234" t="str">
        <f t="shared" si="13"/>
        <v/>
      </c>
    </row>
    <row r="238" spans="1:117" x14ac:dyDescent="0.25">
      <c r="A238" s="148"/>
      <c r="B238" s="142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122"/>
      <c r="W238" s="123"/>
      <c r="X238" s="232"/>
      <c r="Y238" s="232"/>
      <c r="Z238" s="125"/>
      <c r="AA238" s="124"/>
      <c r="AB238" s="125"/>
      <c r="AC238" s="124"/>
      <c r="AD238" s="124"/>
      <c r="AE238" s="124"/>
      <c r="AF238" s="125"/>
      <c r="AG238" s="124"/>
      <c r="AH238" s="124"/>
      <c r="AI238" s="124"/>
      <c r="AJ238" s="125"/>
      <c r="AK238" s="126"/>
      <c r="AL238" s="85"/>
      <c r="AM238" s="85"/>
      <c r="AN238" s="85"/>
      <c r="AO238" s="85"/>
      <c r="AP238" s="251"/>
      <c r="AQ238" s="251"/>
      <c r="AR238" s="251"/>
      <c r="AS238" s="251"/>
      <c r="AT238" s="85"/>
      <c r="AU238" s="85"/>
      <c r="AV238" s="85"/>
      <c r="AW238" s="85"/>
      <c r="AX238" s="127"/>
      <c r="AY238" s="93"/>
      <c r="AZ238" s="93"/>
      <c r="BA238" s="93"/>
      <c r="BB238" s="93"/>
      <c r="BC238" s="150"/>
      <c r="BD238" s="160"/>
      <c r="BE238" s="151"/>
      <c r="BF238" s="150"/>
      <c r="BG238" s="151"/>
      <c r="BH238" s="93"/>
      <c r="BI238" s="93"/>
      <c r="BJ238" s="93"/>
      <c r="BK238" s="93"/>
      <c r="BL238" s="161"/>
      <c r="BM238" s="128"/>
      <c r="BN238" s="128"/>
      <c r="BO238" s="163"/>
      <c r="BP238" s="159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58"/>
      <c r="CD238" s="127"/>
      <c r="CE238" s="150"/>
      <c r="CF238" s="151"/>
      <c r="CG238" s="150"/>
      <c r="CH238" s="151"/>
      <c r="CI238" s="93"/>
      <c r="CJ238" s="93"/>
      <c r="CK238" s="93"/>
      <c r="CL238" s="150"/>
      <c r="CM238" s="159"/>
      <c r="CN238" s="113"/>
      <c r="CO238" s="113"/>
      <c r="CP238" s="126"/>
      <c r="CQ238" s="159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58"/>
      <c r="DG238" s="164" t="str">
        <f t="shared" si="14"/>
        <v/>
      </c>
      <c r="DH238" s="162"/>
      <c r="DI238" s="94" t="str">
        <f t="shared" si="15"/>
        <v/>
      </c>
      <c r="DJ238" s="181"/>
      <c r="DK238" s="37" t="e">
        <f>VLOOKUP(B238,Facility_Information!$B$6:$O$136,14,FALSE)</f>
        <v>#N/A</v>
      </c>
      <c r="DL238">
        <f t="shared" si="12"/>
        <v>0</v>
      </c>
      <c r="DM238" s="234" t="str">
        <f t="shared" si="13"/>
        <v/>
      </c>
    </row>
    <row r="239" spans="1:117" x14ac:dyDescent="0.25">
      <c r="A239" s="148"/>
      <c r="B239" s="142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122"/>
      <c r="W239" s="123"/>
      <c r="X239" s="232"/>
      <c r="Y239" s="232"/>
      <c r="Z239" s="125"/>
      <c r="AA239" s="124"/>
      <c r="AB239" s="125"/>
      <c r="AC239" s="124"/>
      <c r="AD239" s="124"/>
      <c r="AE239" s="124"/>
      <c r="AF239" s="125"/>
      <c r="AG239" s="124"/>
      <c r="AH239" s="124"/>
      <c r="AI239" s="124"/>
      <c r="AJ239" s="125"/>
      <c r="AK239" s="126"/>
      <c r="AL239" s="85"/>
      <c r="AM239" s="85"/>
      <c r="AN239" s="85"/>
      <c r="AO239" s="85"/>
      <c r="AP239" s="251"/>
      <c r="AQ239" s="251"/>
      <c r="AR239" s="251"/>
      <c r="AS239" s="251"/>
      <c r="AT239" s="85"/>
      <c r="AU239" s="85"/>
      <c r="AV239" s="85"/>
      <c r="AW239" s="85"/>
      <c r="AX239" s="127"/>
      <c r="AY239" s="93"/>
      <c r="AZ239" s="93"/>
      <c r="BA239" s="93"/>
      <c r="BB239" s="93"/>
      <c r="BC239" s="150"/>
      <c r="BD239" s="160"/>
      <c r="BE239" s="151"/>
      <c r="BF239" s="150"/>
      <c r="BG239" s="151"/>
      <c r="BH239" s="93"/>
      <c r="BI239" s="93"/>
      <c r="BJ239" s="93"/>
      <c r="BK239" s="93"/>
      <c r="BL239" s="161"/>
      <c r="BM239" s="128"/>
      <c r="BN239" s="128"/>
      <c r="BO239" s="163"/>
      <c r="BP239" s="159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58"/>
      <c r="CD239" s="127"/>
      <c r="CE239" s="150"/>
      <c r="CF239" s="151"/>
      <c r="CG239" s="150"/>
      <c r="CH239" s="151"/>
      <c r="CI239" s="93"/>
      <c r="CJ239" s="93"/>
      <c r="CK239" s="93"/>
      <c r="CL239" s="150"/>
      <c r="CM239" s="159"/>
      <c r="CN239" s="113"/>
      <c r="CO239" s="113"/>
      <c r="CP239" s="126"/>
      <c r="CQ239" s="159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58"/>
      <c r="DG239" s="164" t="str">
        <f t="shared" si="14"/>
        <v/>
      </c>
      <c r="DH239" s="162"/>
      <c r="DI239" s="94" t="str">
        <f t="shared" si="15"/>
        <v/>
      </c>
      <c r="DJ239" s="181"/>
      <c r="DK239" s="37" t="e">
        <f>VLOOKUP(B239,Facility_Information!$B$6:$O$136,14,FALSE)</f>
        <v>#N/A</v>
      </c>
      <c r="DL239">
        <f t="shared" si="12"/>
        <v>0</v>
      </c>
      <c r="DM239" s="234" t="str">
        <f t="shared" si="13"/>
        <v/>
      </c>
    </row>
    <row r="240" spans="1:117" x14ac:dyDescent="0.25">
      <c r="A240" s="148"/>
      <c r="B240" s="142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122"/>
      <c r="W240" s="123"/>
      <c r="X240" s="232"/>
      <c r="Y240" s="232"/>
      <c r="Z240" s="125"/>
      <c r="AA240" s="124"/>
      <c r="AB240" s="125"/>
      <c r="AC240" s="124"/>
      <c r="AD240" s="124"/>
      <c r="AE240" s="124"/>
      <c r="AF240" s="125"/>
      <c r="AG240" s="124"/>
      <c r="AH240" s="124"/>
      <c r="AI240" s="124"/>
      <c r="AJ240" s="125"/>
      <c r="AK240" s="126"/>
      <c r="AL240" s="85"/>
      <c r="AM240" s="85"/>
      <c r="AN240" s="85"/>
      <c r="AO240" s="85"/>
      <c r="AP240" s="251"/>
      <c r="AQ240" s="251"/>
      <c r="AR240" s="251"/>
      <c r="AS240" s="251"/>
      <c r="AT240" s="85"/>
      <c r="AU240" s="85"/>
      <c r="AV240" s="85"/>
      <c r="AW240" s="85"/>
      <c r="AX240" s="127"/>
      <c r="AY240" s="93"/>
      <c r="AZ240" s="93"/>
      <c r="BA240" s="93"/>
      <c r="BB240" s="93"/>
      <c r="BC240" s="150"/>
      <c r="BD240" s="160"/>
      <c r="BE240" s="151"/>
      <c r="BF240" s="150"/>
      <c r="BG240" s="151"/>
      <c r="BH240" s="93"/>
      <c r="BI240" s="93"/>
      <c r="BJ240" s="93"/>
      <c r="BK240" s="93"/>
      <c r="BL240" s="161"/>
      <c r="BM240" s="128"/>
      <c r="BN240" s="128"/>
      <c r="BO240" s="163"/>
      <c r="BP240" s="159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58"/>
      <c r="CD240" s="127"/>
      <c r="CE240" s="150"/>
      <c r="CF240" s="151"/>
      <c r="CG240" s="150"/>
      <c r="CH240" s="151"/>
      <c r="CI240" s="93"/>
      <c r="CJ240" s="93"/>
      <c r="CK240" s="93"/>
      <c r="CL240" s="150"/>
      <c r="CM240" s="159"/>
      <c r="CN240" s="113"/>
      <c r="CO240" s="113"/>
      <c r="CP240" s="126"/>
      <c r="CQ240" s="159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58"/>
      <c r="DG240" s="164" t="str">
        <f t="shared" si="14"/>
        <v/>
      </c>
      <c r="DH240" s="162"/>
      <c r="DI240" s="94" t="str">
        <f t="shared" si="15"/>
        <v/>
      </c>
      <c r="DJ240" s="181"/>
      <c r="DK240" s="37" t="e">
        <f>VLOOKUP(B240,Facility_Information!$B$6:$O$136,14,FALSE)</f>
        <v>#N/A</v>
      </c>
      <c r="DL240">
        <f t="shared" si="12"/>
        <v>0</v>
      </c>
      <c r="DM240" s="234" t="str">
        <f t="shared" si="13"/>
        <v/>
      </c>
    </row>
    <row r="241" spans="1:117" x14ac:dyDescent="0.25">
      <c r="A241" s="148"/>
      <c r="B241" s="14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122"/>
      <c r="W241" s="123"/>
      <c r="X241" s="232"/>
      <c r="Y241" s="232"/>
      <c r="Z241" s="125"/>
      <c r="AA241" s="124"/>
      <c r="AB241" s="125"/>
      <c r="AC241" s="124"/>
      <c r="AD241" s="124"/>
      <c r="AE241" s="124"/>
      <c r="AF241" s="125"/>
      <c r="AG241" s="124"/>
      <c r="AH241" s="124"/>
      <c r="AI241" s="124"/>
      <c r="AJ241" s="125"/>
      <c r="AK241" s="126"/>
      <c r="AL241" s="85"/>
      <c r="AM241" s="85"/>
      <c r="AN241" s="85"/>
      <c r="AO241" s="85"/>
      <c r="AP241" s="251"/>
      <c r="AQ241" s="251"/>
      <c r="AR241" s="251"/>
      <c r="AS241" s="251"/>
      <c r="AT241" s="85"/>
      <c r="AU241" s="85"/>
      <c r="AV241" s="85"/>
      <c r="AW241" s="85"/>
      <c r="AX241" s="127"/>
      <c r="AY241" s="93"/>
      <c r="AZ241" s="93"/>
      <c r="BA241" s="93"/>
      <c r="BB241" s="93"/>
      <c r="BC241" s="150"/>
      <c r="BD241" s="160"/>
      <c r="BE241" s="151"/>
      <c r="BF241" s="150"/>
      <c r="BG241" s="151"/>
      <c r="BH241" s="93"/>
      <c r="BI241" s="93"/>
      <c r="BJ241" s="93"/>
      <c r="BK241" s="93"/>
      <c r="BL241" s="161"/>
      <c r="BM241" s="128"/>
      <c r="BN241" s="128"/>
      <c r="BO241" s="163"/>
      <c r="BP241" s="159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58"/>
      <c r="CD241" s="127"/>
      <c r="CE241" s="150"/>
      <c r="CF241" s="151"/>
      <c r="CG241" s="150"/>
      <c r="CH241" s="151"/>
      <c r="CI241" s="93"/>
      <c r="CJ241" s="93"/>
      <c r="CK241" s="93"/>
      <c r="CL241" s="150"/>
      <c r="CM241" s="159"/>
      <c r="CN241" s="113"/>
      <c r="CO241" s="113"/>
      <c r="CP241" s="126"/>
      <c r="CQ241" s="159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58"/>
      <c r="DG241" s="164" t="str">
        <f t="shared" si="14"/>
        <v/>
      </c>
      <c r="DH241" s="162"/>
      <c r="DI241" s="94" t="str">
        <f t="shared" si="15"/>
        <v/>
      </c>
      <c r="DJ241" s="181"/>
      <c r="DK241" s="37" t="e">
        <f>VLOOKUP(B241,Facility_Information!$B$6:$O$136,14,FALSE)</f>
        <v>#N/A</v>
      </c>
      <c r="DL241">
        <f t="shared" si="12"/>
        <v>0</v>
      </c>
      <c r="DM241" s="234" t="str">
        <f t="shared" si="13"/>
        <v/>
      </c>
    </row>
    <row r="242" spans="1:117" x14ac:dyDescent="0.25">
      <c r="A242" s="148"/>
      <c r="B242" s="142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122"/>
      <c r="W242" s="123"/>
      <c r="X242" s="232"/>
      <c r="Y242" s="232"/>
      <c r="Z242" s="125"/>
      <c r="AA242" s="124"/>
      <c r="AB242" s="125"/>
      <c r="AC242" s="124"/>
      <c r="AD242" s="124"/>
      <c r="AE242" s="124"/>
      <c r="AF242" s="125"/>
      <c r="AG242" s="124"/>
      <c r="AH242" s="124"/>
      <c r="AI242" s="124"/>
      <c r="AJ242" s="125"/>
      <c r="AK242" s="126"/>
      <c r="AL242" s="85"/>
      <c r="AM242" s="85"/>
      <c r="AN242" s="85"/>
      <c r="AO242" s="85"/>
      <c r="AP242" s="251"/>
      <c r="AQ242" s="251"/>
      <c r="AR242" s="251"/>
      <c r="AS242" s="251"/>
      <c r="AT242" s="85"/>
      <c r="AU242" s="85"/>
      <c r="AV242" s="85"/>
      <c r="AW242" s="85"/>
      <c r="AX242" s="127"/>
      <c r="AY242" s="93"/>
      <c r="AZ242" s="93"/>
      <c r="BA242" s="93"/>
      <c r="BB242" s="93"/>
      <c r="BC242" s="150"/>
      <c r="BD242" s="160"/>
      <c r="BE242" s="151"/>
      <c r="BF242" s="150"/>
      <c r="BG242" s="151"/>
      <c r="BH242" s="93"/>
      <c r="BI242" s="93"/>
      <c r="BJ242" s="93"/>
      <c r="BK242" s="93"/>
      <c r="BL242" s="161"/>
      <c r="BM242" s="128"/>
      <c r="BN242" s="128"/>
      <c r="BO242" s="163"/>
      <c r="BP242" s="159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58"/>
      <c r="CD242" s="127"/>
      <c r="CE242" s="150"/>
      <c r="CF242" s="151"/>
      <c r="CG242" s="150"/>
      <c r="CH242" s="151"/>
      <c r="CI242" s="93"/>
      <c r="CJ242" s="93"/>
      <c r="CK242" s="93"/>
      <c r="CL242" s="150"/>
      <c r="CM242" s="159"/>
      <c r="CN242" s="113"/>
      <c r="CO242" s="113"/>
      <c r="CP242" s="126"/>
      <c r="CQ242" s="159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58"/>
      <c r="DG242" s="164" t="str">
        <f t="shared" si="14"/>
        <v/>
      </c>
      <c r="DH242" s="162"/>
      <c r="DI242" s="94" t="str">
        <f t="shared" si="15"/>
        <v/>
      </c>
      <c r="DJ242" s="181"/>
      <c r="DK242" s="37" t="e">
        <f>VLOOKUP(B242,Facility_Information!$B$6:$O$136,14,FALSE)</f>
        <v>#N/A</v>
      </c>
      <c r="DL242">
        <f t="shared" si="12"/>
        <v>0</v>
      </c>
      <c r="DM242" s="234" t="str">
        <f t="shared" si="13"/>
        <v/>
      </c>
    </row>
    <row r="243" spans="1:117" x14ac:dyDescent="0.25">
      <c r="A243" s="148"/>
      <c r="B243" s="14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122"/>
      <c r="W243" s="123"/>
      <c r="X243" s="232"/>
      <c r="Y243" s="232"/>
      <c r="Z243" s="125"/>
      <c r="AA243" s="124"/>
      <c r="AB243" s="125"/>
      <c r="AC243" s="124"/>
      <c r="AD243" s="124"/>
      <c r="AE243" s="124"/>
      <c r="AF243" s="125"/>
      <c r="AG243" s="124"/>
      <c r="AH243" s="124"/>
      <c r="AI243" s="124"/>
      <c r="AJ243" s="125"/>
      <c r="AK243" s="126"/>
      <c r="AL243" s="85"/>
      <c r="AM243" s="85"/>
      <c r="AN243" s="85"/>
      <c r="AO243" s="85"/>
      <c r="AP243" s="251"/>
      <c r="AQ243" s="251"/>
      <c r="AR243" s="251"/>
      <c r="AS243" s="251"/>
      <c r="AT243" s="85"/>
      <c r="AU243" s="85"/>
      <c r="AV243" s="85"/>
      <c r="AW243" s="85"/>
      <c r="AX243" s="127"/>
      <c r="AY243" s="93"/>
      <c r="AZ243" s="93"/>
      <c r="BA243" s="93"/>
      <c r="BB243" s="93"/>
      <c r="BC243" s="150"/>
      <c r="BD243" s="160"/>
      <c r="BE243" s="151"/>
      <c r="BF243" s="150"/>
      <c r="BG243" s="151"/>
      <c r="BH243" s="93"/>
      <c r="BI243" s="93"/>
      <c r="BJ243" s="93"/>
      <c r="BK243" s="93"/>
      <c r="BL243" s="161"/>
      <c r="BM243" s="128"/>
      <c r="BN243" s="128"/>
      <c r="BO243" s="163"/>
      <c r="BP243" s="159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58"/>
      <c r="CD243" s="127"/>
      <c r="CE243" s="150"/>
      <c r="CF243" s="151"/>
      <c r="CG243" s="150"/>
      <c r="CH243" s="151"/>
      <c r="CI243" s="93"/>
      <c r="CJ243" s="93"/>
      <c r="CK243" s="93"/>
      <c r="CL243" s="150"/>
      <c r="CM243" s="159"/>
      <c r="CN243" s="113"/>
      <c r="CO243" s="113"/>
      <c r="CP243" s="126"/>
      <c r="CQ243" s="159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58"/>
      <c r="DG243" s="164" t="str">
        <f t="shared" si="14"/>
        <v/>
      </c>
      <c r="DH243" s="162"/>
      <c r="DI243" s="94" t="str">
        <f t="shared" si="15"/>
        <v/>
      </c>
      <c r="DJ243" s="181"/>
      <c r="DK243" s="37" t="e">
        <f>VLOOKUP(B243,Facility_Information!$B$6:$O$136,14,FALSE)</f>
        <v>#N/A</v>
      </c>
      <c r="DL243">
        <f t="shared" si="12"/>
        <v>0</v>
      </c>
      <c r="DM243" s="234" t="str">
        <f t="shared" si="13"/>
        <v/>
      </c>
    </row>
    <row r="244" spans="1:117" x14ac:dyDescent="0.25">
      <c r="A244" s="148"/>
      <c r="B244" s="142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122"/>
      <c r="W244" s="123"/>
      <c r="X244" s="232"/>
      <c r="Y244" s="232"/>
      <c r="Z244" s="125"/>
      <c r="AA244" s="124"/>
      <c r="AB244" s="125"/>
      <c r="AC244" s="124"/>
      <c r="AD244" s="124"/>
      <c r="AE244" s="124"/>
      <c r="AF244" s="125"/>
      <c r="AG244" s="124"/>
      <c r="AH244" s="124"/>
      <c r="AI244" s="124"/>
      <c r="AJ244" s="125"/>
      <c r="AK244" s="126"/>
      <c r="AL244" s="85"/>
      <c r="AM244" s="85"/>
      <c r="AN244" s="85"/>
      <c r="AO244" s="85"/>
      <c r="AP244" s="251"/>
      <c r="AQ244" s="251"/>
      <c r="AR244" s="251"/>
      <c r="AS244" s="251"/>
      <c r="AT244" s="85"/>
      <c r="AU244" s="85"/>
      <c r="AV244" s="85"/>
      <c r="AW244" s="85"/>
      <c r="AX244" s="127"/>
      <c r="AY244" s="93"/>
      <c r="AZ244" s="93"/>
      <c r="BA244" s="93"/>
      <c r="BB244" s="93"/>
      <c r="BC244" s="150"/>
      <c r="BD244" s="160"/>
      <c r="BE244" s="151"/>
      <c r="BF244" s="150"/>
      <c r="BG244" s="151"/>
      <c r="BH244" s="93"/>
      <c r="BI244" s="93"/>
      <c r="BJ244" s="93"/>
      <c r="BK244" s="93"/>
      <c r="BL244" s="161"/>
      <c r="BM244" s="128"/>
      <c r="BN244" s="128"/>
      <c r="BO244" s="163"/>
      <c r="BP244" s="159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58"/>
      <c r="CD244" s="127"/>
      <c r="CE244" s="150"/>
      <c r="CF244" s="151"/>
      <c r="CG244" s="150"/>
      <c r="CH244" s="151"/>
      <c r="CI244" s="93"/>
      <c r="CJ244" s="93"/>
      <c r="CK244" s="93"/>
      <c r="CL244" s="150"/>
      <c r="CM244" s="159"/>
      <c r="CN244" s="113"/>
      <c r="CO244" s="113"/>
      <c r="CP244" s="126"/>
      <c r="CQ244" s="159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58"/>
      <c r="DG244" s="164" t="str">
        <f t="shared" si="14"/>
        <v/>
      </c>
      <c r="DH244" s="162"/>
      <c r="DI244" s="94" t="str">
        <f t="shared" si="15"/>
        <v/>
      </c>
      <c r="DJ244" s="181"/>
      <c r="DK244" s="37" t="e">
        <f>VLOOKUP(B244,Facility_Information!$B$6:$O$136,14,FALSE)</f>
        <v>#N/A</v>
      </c>
      <c r="DL244">
        <f t="shared" si="12"/>
        <v>0</v>
      </c>
      <c r="DM244" s="234" t="str">
        <f t="shared" si="13"/>
        <v/>
      </c>
    </row>
    <row r="245" spans="1:117" x14ac:dyDescent="0.25">
      <c r="A245" s="148"/>
      <c r="B245" s="142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122"/>
      <c r="W245" s="123"/>
      <c r="X245" s="232"/>
      <c r="Y245" s="232"/>
      <c r="Z245" s="125"/>
      <c r="AA245" s="124"/>
      <c r="AB245" s="125"/>
      <c r="AC245" s="124"/>
      <c r="AD245" s="124"/>
      <c r="AE245" s="124"/>
      <c r="AF245" s="125"/>
      <c r="AG245" s="124"/>
      <c r="AH245" s="124"/>
      <c r="AI245" s="124"/>
      <c r="AJ245" s="125"/>
      <c r="AK245" s="126"/>
      <c r="AL245" s="85"/>
      <c r="AM245" s="85"/>
      <c r="AN245" s="85"/>
      <c r="AO245" s="85"/>
      <c r="AP245" s="251"/>
      <c r="AQ245" s="251"/>
      <c r="AR245" s="251"/>
      <c r="AS245" s="251"/>
      <c r="AT245" s="85"/>
      <c r="AU245" s="85"/>
      <c r="AV245" s="85"/>
      <c r="AW245" s="85"/>
      <c r="AX245" s="127"/>
      <c r="AY245" s="93"/>
      <c r="AZ245" s="93"/>
      <c r="BA245" s="93"/>
      <c r="BB245" s="93"/>
      <c r="BC245" s="150"/>
      <c r="BD245" s="160"/>
      <c r="BE245" s="151"/>
      <c r="BF245" s="150"/>
      <c r="BG245" s="151"/>
      <c r="BH245" s="93"/>
      <c r="BI245" s="93"/>
      <c r="BJ245" s="93"/>
      <c r="BK245" s="93"/>
      <c r="BL245" s="161"/>
      <c r="BM245" s="128"/>
      <c r="BN245" s="128"/>
      <c r="BO245" s="163"/>
      <c r="BP245" s="159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58"/>
      <c r="CD245" s="127"/>
      <c r="CE245" s="150"/>
      <c r="CF245" s="151"/>
      <c r="CG245" s="150"/>
      <c r="CH245" s="151"/>
      <c r="CI245" s="93"/>
      <c r="CJ245" s="93"/>
      <c r="CK245" s="93"/>
      <c r="CL245" s="150"/>
      <c r="CM245" s="159"/>
      <c r="CN245" s="113"/>
      <c r="CO245" s="113"/>
      <c r="CP245" s="126"/>
      <c r="CQ245" s="159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58"/>
      <c r="DG245" s="164" t="str">
        <f t="shared" si="14"/>
        <v/>
      </c>
      <c r="DH245" s="162"/>
      <c r="DI245" s="94" t="str">
        <f t="shared" si="15"/>
        <v/>
      </c>
      <c r="DJ245" s="181"/>
      <c r="DK245" s="37" t="e">
        <f>VLOOKUP(B245,Facility_Information!$B$6:$O$136,14,FALSE)</f>
        <v>#N/A</v>
      </c>
      <c r="DL245">
        <f t="shared" si="12"/>
        <v>0</v>
      </c>
      <c r="DM245" s="234" t="str">
        <f t="shared" si="13"/>
        <v/>
      </c>
    </row>
    <row r="246" spans="1:117" x14ac:dyDescent="0.25">
      <c r="A246" s="148"/>
      <c r="B246" s="142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122"/>
      <c r="W246" s="123"/>
      <c r="X246" s="232"/>
      <c r="Y246" s="232"/>
      <c r="Z246" s="125"/>
      <c r="AA246" s="124"/>
      <c r="AB246" s="125"/>
      <c r="AC246" s="124"/>
      <c r="AD246" s="124"/>
      <c r="AE246" s="124"/>
      <c r="AF246" s="125"/>
      <c r="AG246" s="124"/>
      <c r="AH246" s="124"/>
      <c r="AI246" s="124"/>
      <c r="AJ246" s="125"/>
      <c r="AK246" s="126"/>
      <c r="AL246" s="85"/>
      <c r="AM246" s="85"/>
      <c r="AN246" s="85"/>
      <c r="AO246" s="85"/>
      <c r="AP246" s="251"/>
      <c r="AQ246" s="251"/>
      <c r="AR246" s="251"/>
      <c r="AS246" s="251"/>
      <c r="AT246" s="85"/>
      <c r="AU246" s="85"/>
      <c r="AV246" s="85"/>
      <c r="AW246" s="85"/>
      <c r="AX246" s="127"/>
      <c r="AY246" s="93"/>
      <c r="AZ246" s="93"/>
      <c r="BA246" s="93"/>
      <c r="BB246" s="93"/>
      <c r="BC246" s="150"/>
      <c r="BD246" s="160"/>
      <c r="BE246" s="151"/>
      <c r="BF246" s="150"/>
      <c r="BG246" s="151"/>
      <c r="BH246" s="93"/>
      <c r="BI246" s="93"/>
      <c r="BJ246" s="93"/>
      <c r="BK246" s="93"/>
      <c r="BL246" s="161"/>
      <c r="BM246" s="128"/>
      <c r="BN246" s="128"/>
      <c r="BO246" s="163"/>
      <c r="BP246" s="159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58"/>
      <c r="CD246" s="127"/>
      <c r="CE246" s="150"/>
      <c r="CF246" s="151"/>
      <c r="CG246" s="150"/>
      <c r="CH246" s="151"/>
      <c r="CI246" s="93"/>
      <c r="CJ246" s="93"/>
      <c r="CK246" s="93"/>
      <c r="CL246" s="150"/>
      <c r="CM246" s="159"/>
      <c r="CN246" s="113"/>
      <c r="CO246" s="113"/>
      <c r="CP246" s="126"/>
      <c r="CQ246" s="159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58"/>
      <c r="DG246" s="164" t="str">
        <f t="shared" si="14"/>
        <v/>
      </c>
      <c r="DH246" s="162"/>
      <c r="DI246" s="94" t="str">
        <f t="shared" si="15"/>
        <v/>
      </c>
      <c r="DJ246" s="181"/>
      <c r="DK246" s="37" t="e">
        <f>VLOOKUP(B246,Facility_Information!$B$6:$O$136,14,FALSE)</f>
        <v>#N/A</v>
      </c>
      <c r="DL246">
        <f t="shared" si="12"/>
        <v>0</v>
      </c>
      <c r="DM246" s="234" t="str">
        <f t="shared" si="13"/>
        <v/>
      </c>
    </row>
    <row r="247" spans="1:117" x14ac:dyDescent="0.25">
      <c r="A247" s="148"/>
      <c r="B247" s="142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122"/>
      <c r="W247" s="123"/>
      <c r="X247" s="232"/>
      <c r="Y247" s="232"/>
      <c r="Z247" s="125"/>
      <c r="AA247" s="124"/>
      <c r="AB247" s="125"/>
      <c r="AC247" s="124"/>
      <c r="AD247" s="124"/>
      <c r="AE247" s="124"/>
      <c r="AF247" s="125"/>
      <c r="AG247" s="124"/>
      <c r="AH247" s="124"/>
      <c r="AI247" s="124"/>
      <c r="AJ247" s="125"/>
      <c r="AK247" s="126"/>
      <c r="AL247" s="85"/>
      <c r="AM247" s="85"/>
      <c r="AN247" s="85"/>
      <c r="AO247" s="85"/>
      <c r="AP247" s="251"/>
      <c r="AQ247" s="251"/>
      <c r="AR247" s="251"/>
      <c r="AS247" s="251"/>
      <c r="AT247" s="85"/>
      <c r="AU247" s="85"/>
      <c r="AV247" s="85"/>
      <c r="AW247" s="85"/>
      <c r="AX247" s="127"/>
      <c r="AY247" s="93"/>
      <c r="AZ247" s="93"/>
      <c r="BA247" s="93"/>
      <c r="BB247" s="93"/>
      <c r="BC247" s="150"/>
      <c r="BD247" s="160"/>
      <c r="BE247" s="151"/>
      <c r="BF247" s="150"/>
      <c r="BG247" s="151"/>
      <c r="BH247" s="93"/>
      <c r="BI247" s="93"/>
      <c r="BJ247" s="93"/>
      <c r="BK247" s="93"/>
      <c r="BL247" s="161"/>
      <c r="BM247" s="128"/>
      <c r="BN247" s="128"/>
      <c r="BO247" s="163"/>
      <c r="BP247" s="159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58"/>
      <c r="CD247" s="127"/>
      <c r="CE247" s="150"/>
      <c r="CF247" s="151"/>
      <c r="CG247" s="150"/>
      <c r="CH247" s="151"/>
      <c r="CI247" s="93"/>
      <c r="CJ247" s="93"/>
      <c r="CK247" s="93"/>
      <c r="CL247" s="150"/>
      <c r="CM247" s="159"/>
      <c r="CN247" s="113"/>
      <c r="CO247" s="113"/>
      <c r="CP247" s="126"/>
      <c r="CQ247" s="159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58"/>
      <c r="DG247" s="164" t="str">
        <f t="shared" si="14"/>
        <v/>
      </c>
      <c r="DH247" s="162"/>
      <c r="DI247" s="94" t="str">
        <f t="shared" si="15"/>
        <v/>
      </c>
      <c r="DJ247" s="181"/>
      <c r="DK247" s="37" t="e">
        <f>VLOOKUP(B247,Facility_Information!$B$6:$O$136,14,FALSE)</f>
        <v>#N/A</v>
      </c>
      <c r="DL247">
        <f t="shared" si="12"/>
        <v>0</v>
      </c>
      <c r="DM247" s="234" t="str">
        <f t="shared" si="13"/>
        <v/>
      </c>
    </row>
    <row r="248" spans="1:117" x14ac:dyDescent="0.25">
      <c r="A248" s="148"/>
      <c r="B248" s="142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122"/>
      <c r="W248" s="123"/>
      <c r="X248" s="232"/>
      <c r="Y248" s="232"/>
      <c r="Z248" s="125"/>
      <c r="AA248" s="124"/>
      <c r="AB248" s="125"/>
      <c r="AC248" s="124"/>
      <c r="AD248" s="124"/>
      <c r="AE248" s="124"/>
      <c r="AF248" s="125"/>
      <c r="AG248" s="124"/>
      <c r="AH248" s="124"/>
      <c r="AI248" s="124"/>
      <c r="AJ248" s="125"/>
      <c r="AK248" s="126"/>
      <c r="AL248" s="85"/>
      <c r="AM248" s="85"/>
      <c r="AN248" s="85"/>
      <c r="AO248" s="85"/>
      <c r="AP248" s="251"/>
      <c r="AQ248" s="251"/>
      <c r="AR248" s="251"/>
      <c r="AS248" s="251"/>
      <c r="AT248" s="85"/>
      <c r="AU248" s="85"/>
      <c r="AV248" s="85"/>
      <c r="AW248" s="85"/>
      <c r="AX248" s="127"/>
      <c r="AY248" s="93"/>
      <c r="AZ248" s="93"/>
      <c r="BA248" s="93"/>
      <c r="BB248" s="93"/>
      <c r="BC248" s="150"/>
      <c r="BD248" s="160"/>
      <c r="BE248" s="151"/>
      <c r="BF248" s="150"/>
      <c r="BG248" s="151"/>
      <c r="BH248" s="93"/>
      <c r="BI248" s="93"/>
      <c r="BJ248" s="93"/>
      <c r="BK248" s="93"/>
      <c r="BL248" s="161"/>
      <c r="BM248" s="128"/>
      <c r="BN248" s="128"/>
      <c r="BO248" s="163"/>
      <c r="BP248" s="159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58"/>
      <c r="CD248" s="127"/>
      <c r="CE248" s="150"/>
      <c r="CF248" s="151"/>
      <c r="CG248" s="150"/>
      <c r="CH248" s="151"/>
      <c r="CI248" s="93"/>
      <c r="CJ248" s="93"/>
      <c r="CK248" s="93"/>
      <c r="CL248" s="150"/>
      <c r="CM248" s="159"/>
      <c r="CN248" s="113"/>
      <c r="CO248" s="113"/>
      <c r="CP248" s="126"/>
      <c r="CQ248" s="159"/>
      <c r="CR248" s="124"/>
      <c r="CS248" s="124"/>
      <c r="CT248" s="124"/>
      <c r="CU248" s="124"/>
      <c r="CV248" s="124"/>
      <c r="CW248" s="124"/>
      <c r="CX248" s="124"/>
      <c r="CY248" s="124"/>
      <c r="CZ248" s="124"/>
      <c r="DA248" s="124"/>
      <c r="DB248" s="124"/>
      <c r="DC248" s="124"/>
      <c r="DD248" s="124"/>
      <c r="DE248" s="124"/>
      <c r="DF248" s="158"/>
      <c r="DG248" s="164" t="str">
        <f t="shared" si="14"/>
        <v/>
      </c>
      <c r="DH248" s="162"/>
      <c r="DI248" s="94" t="str">
        <f t="shared" si="15"/>
        <v/>
      </c>
      <c r="DJ248" s="181"/>
      <c r="DK248" s="37" t="e">
        <f>VLOOKUP(B248,Facility_Information!$B$6:$O$136,14,FALSE)</f>
        <v>#N/A</v>
      </c>
      <c r="DL248">
        <f t="shared" si="12"/>
        <v>0</v>
      </c>
      <c r="DM248" s="234" t="str">
        <f t="shared" si="13"/>
        <v/>
      </c>
    </row>
    <row r="249" spans="1:117" x14ac:dyDescent="0.25">
      <c r="A249" s="148"/>
      <c r="B249" s="142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122"/>
      <c r="W249" s="123"/>
      <c r="X249" s="232"/>
      <c r="Y249" s="232"/>
      <c r="Z249" s="125"/>
      <c r="AA249" s="124"/>
      <c r="AB249" s="125"/>
      <c r="AC249" s="124"/>
      <c r="AD249" s="124"/>
      <c r="AE249" s="124"/>
      <c r="AF249" s="125"/>
      <c r="AG249" s="124"/>
      <c r="AH249" s="124"/>
      <c r="AI249" s="124"/>
      <c r="AJ249" s="125"/>
      <c r="AK249" s="126"/>
      <c r="AL249" s="85"/>
      <c r="AM249" s="85"/>
      <c r="AN249" s="85"/>
      <c r="AO249" s="85"/>
      <c r="AP249" s="251"/>
      <c r="AQ249" s="251"/>
      <c r="AR249" s="251"/>
      <c r="AS249" s="251"/>
      <c r="AT249" s="85"/>
      <c r="AU249" s="85"/>
      <c r="AV249" s="85"/>
      <c r="AW249" s="85"/>
      <c r="AX249" s="127"/>
      <c r="AY249" s="93"/>
      <c r="AZ249" s="93"/>
      <c r="BA249" s="93"/>
      <c r="BB249" s="93"/>
      <c r="BC249" s="150"/>
      <c r="BD249" s="160"/>
      <c r="BE249" s="151"/>
      <c r="BF249" s="150"/>
      <c r="BG249" s="151"/>
      <c r="BH249" s="93"/>
      <c r="BI249" s="93"/>
      <c r="BJ249" s="93"/>
      <c r="BK249" s="93"/>
      <c r="BL249" s="161"/>
      <c r="BM249" s="128"/>
      <c r="BN249" s="128"/>
      <c r="BO249" s="163"/>
      <c r="BP249" s="159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58"/>
      <c r="CD249" s="127"/>
      <c r="CE249" s="150"/>
      <c r="CF249" s="151"/>
      <c r="CG249" s="150"/>
      <c r="CH249" s="151"/>
      <c r="CI249" s="93"/>
      <c r="CJ249" s="93"/>
      <c r="CK249" s="93"/>
      <c r="CL249" s="150"/>
      <c r="CM249" s="159"/>
      <c r="CN249" s="113"/>
      <c r="CO249" s="113"/>
      <c r="CP249" s="126"/>
      <c r="CQ249" s="159"/>
      <c r="CR249" s="124"/>
      <c r="CS249" s="124"/>
      <c r="CT249" s="124"/>
      <c r="CU249" s="124"/>
      <c r="CV249" s="124"/>
      <c r="CW249" s="124"/>
      <c r="CX249" s="124"/>
      <c r="CY249" s="124"/>
      <c r="CZ249" s="124"/>
      <c r="DA249" s="124"/>
      <c r="DB249" s="124"/>
      <c r="DC249" s="124"/>
      <c r="DD249" s="124"/>
      <c r="DE249" s="124"/>
      <c r="DF249" s="158"/>
      <c r="DG249" s="164" t="str">
        <f t="shared" si="14"/>
        <v/>
      </c>
      <c r="DH249" s="162"/>
      <c r="DI249" s="94" t="str">
        <f t="shared" si="15"/>
        <v/>
      </c>
      <c r="DJ249" s="181"/>
      <c r="DK249" s="37" t="e">
        <f>VLOOKUP(B249,Facility_Information!$B$6:$O$136,14,FALSE)</f>
        <v>#N/A</v>
      </c>
      <c r="DL249">
        <f t="shared" si="12"/>
        <v>0</v>
      </c>
      <c r="DM249" s="234" t="str">
        <f t="shared" si="13"/>
        <v/>
      </c>
    </row>
    <row r="250" spans="1:117" x14ac:dyDescent="0.25">
      <c r="A250" s="148"/>
      <c r="B250" s="142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122"/>
      <c r="W250" s="123"/>
      <c r="X250" s="232"/>
      <c r="Y250" s="232"/>
      <c r="Z250" s="125"/>
      <c r="AA250" s="124"/>
      <c r="AB250" s="125"/>
      <c r="AC250" s="124"/>
      <c r="AD250" s="124"/>
      <c r="AE250" s="124"/>
      <c r="AF250" s="125"/>
      <c r="AG250" s="124"/>
      <c r="AH250" s="124"/>
      <c r="AI250" s="124"/>
      <c r="AJ250" s="125"/>
      <c r="AK250" s="126"/>
      <c r="AL250" s="85"/>
      <c r="AM250" s="85"/>
      <c r="AN250" s="85"/>
      <c r="AO250" s="85"/>
      <c r="AP250" s="251"/>
      <c r="AQ250" s="251"/>
      <c r="AR250" s="251"/>
      <c r="AS250" s="251"/>
      <c r="AT250" s="85"/>
      <c r="AU250" s="85"/>
      <c r="AV250" s="85"/>
      <c r="AW250" s="85"/>
      <c r="AX250" s="127"/>
      <c r="AY250" s="93"/>
      <c r="AZ250" s="93"/>
      <c r="BA250" s="93"/>
      <c r="BB250" s="93"/>
      <c r="BC250" s="150"/>
      <c r="BD250" s="160"/>
      <c r="BE250" s="151"/>
      <c r="BF250" s="150"/>
      <c r="BG250" s="151"/>
      <c r="BH250" s="93"/>
      <c r="BI250" s="93"/>
      <c r="BJ250" s="93"/>
      <c r="BK250" s="93"/>
      <c r="BL250" s="161"/>
      <c r="BM250" s="128"/>
      <c r="BN250" s="128"/>
      <c r="BO250" s="163"/>
      <c r="BP250" s="159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58"/>
      <c r="CD250" s="127"/>
      <c r="CE250" s="150"/>
      <c r="CF250" s="151"/>
      <c r="CG250" s="150"/>
      <c r="CH250" s="151"/>
      <c r="CI250" s="93"/>
      <c r="CJ250" s="93"/>
      <c r="CK250" s="93"/>
      <c r="CL250" s="150"/>
      <c r="CM250" s="159"/>
      <c r="CN250" s="113"/>
      <c r="CO250" s="113"/>
      <c r="CP250" s="126"/>
      <c r="CQ250" s="159"/>
      <c r="CR250" s="124"/>
      <c r="CS250" s="124"/>
      <c r="CT250" s="124"/>
      <c r="CU250" s="124"/>
      <c r="CV250" s="124"/>
      <c r="CW250" s="124"/>
      <c r="CX250" s="124"/>
      <c r="CY250" s="124"/>
      <c r="CZ250" s="124"/>
      <c r="DA250" s="124"/>
      <c r="DB250" s="124"/>
      <c r="DC250" s="124"/>
      <c r="DD250" s="124"/>
      <c r="DE250" s="124"/>
      <c r="DF250" s="158"/>
      <c r="DG250" s="164" t="str">
        <f t="shared" si="14"/>
        <v/>
      </c>
      <c r="DH250" s="162"/>
      <c r="DI250" s="94" t="str">
        <f t="shared" si="15"/>
        <v/>
      </c>
      <c r="DJ250" s="181"/>
      <c r="DK250" s="37" t="e">
        <f>VLOOKUP(B250,Facility_Information!$B$6:$O$136,14,FALSE)</f>
        <v>#N/A</v>
      </c>
      <c r="DL250">
        <f t="shared" si="12"/>
        <v>0</v>
      </c>
      <c r="DM250" s="234" t="str">
        <f t="shared" si="13"/>
        <v/>
      </c>
    </row>
    <row r="251" spans="1:117" x14ac:dyDescent="0.25">
      <c r="A251" s="148"/>
      <c r="B251" s="142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122"/>
      <c r="W251" s="123"/>
      <c r="X251" s="232"/>
      <c r="Y251" s="232"/>
      <c r="Z251" s="125"/>
      <c r="AA251" s="124"/>
      <c r="AB251" s="125"/>
      <c r="AC251" s="124"/>
      <c r="AD251" s="124"/>
      <c r="AE251" s="124"/>
      <c r="AF251" s="125"/>
      <c r="AG251" s="124"/>
      <c r="AH251" s="124"/>
      <c r="AI251" s="124"/>
      <c r="AJ251" s="125"/>
      <c r="AK251" s="126"/>
      <c r="AL251" s="85"/>
      <c r="AM251" s="85"/>
      <c r="AN251" s="85"/>
      <c r="AO251" s="85"/>
      <c r="AP251" s="251"/>
      <c r="AQ251" s="251"/>
      <c r="AR251" s="251"/>
      <c r="AS251" s="251"/>
      <c r="AT251" s="85"/>
      <c r="AU251" s="85"/>
      <c r="AV251" s="85"/>
      <c r="AW251" s="85"/>
      <c r="AX251" s="127"/>
      <c r="AY251" s="93"/>
      <c r="AZ251" s="93"/>
      <c r="BA251" s="93"/>
      <c r="BB251" s="93"/>
      <c r="BC251" s="150"/>
      <c r="BD251" s="160"/>
      <c r="BE251" s="151"/>
      <c r="BF251" s="150"/>
      <c r="BG251" s="151"/>
      <c r="BH251" s="93"/>
      <c r="BI251" s="93"/>
      <c r="BJ251" s="93"/>
      <c r="BK251" s="93"/>
      <c r="BL251" s="161"/>
      <c r="BM251" s="128"/>
      <c r="BN251" s="128"/>
      <c r="BO251" s="163"/>
      <c r="BP251" s="159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58"/>
      <c r="CD251" s="127"/>
      <c r="CE251" s="150"/>
      <c r="CF251" s="151"/>
      <c r="CG251" s="150"/>
      <c r="CH251" s="151"/>
      <c r="CI251" s="93"/>
      <c r="CJ251" s="93"/>
      <c r="CK251" s="93"/>
      <c r="CL251" s="150"/>
      <c r="CM251" s="159"/>
      <c r="CN251" s="113"/>
      <c r="CO251" s="113"/>
      <c r="CP251" s="126"/>
      <c r="CQ251" s="159"/>
      <c r="CR251" s="124"/>
      <c r="CS251" s="124"/>
      <c r="CT251" s="124"/>
      <c r="CU251" s="124"/>
      <c r="CV251" s="124"/>
      <c r="CW251" s="124"/>
      <c r="CX251" s="124"/>
      <c r="CY251" s="124"/>
      <c r="CZ251" s="124"/>
      <c r="DA251" s="124"/>
      <c r="DB251" s="124"/>
      <c r="DC251" s="124"/>
      <c r="DD251" s="124"/>
      <c r="DE251" s="124"/>
      <c r="DF251" s="158"/>
      <c r="DG251" s="164" t="str">
        <f t="shared" si="14"/>
        <v/>
      </c>
      <c r="DH251" s="162"/>
      <c r="DI251" s="94" t="str">
        <f t="shared" si="15"/>
        <v/>
      </c>
      <c r="DJ251" s="181"/>
      <c r="DK251" s="37" t="e">
        <f>VLOOKUP(B251,Facility_Information!$B$6:$O$136,14,FALSE)</f>
        <v>#N/A</v>
      </c>
      <c r="DL251">
        <f t="shared" si="12"/>
        <v>0</v>
      </c>
      <c r="DM251" s="234" t="str">
        <f t="shared" si="13"/>
        <v/>
      </c>
    </row>
    <row r="252" spans="1:117" x14ac:dyDescent="0.25">
      <c r="A252" s="148"/>
      <c r="B252" s="142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122"/>
      <c r="W252" s="123"/>
      <c r="X252" s="232"/>
      <c r="Y252" s="232"/>
      <c r="Z252" s="125"/>
      <c r="AA252" s="124"/>
      <c r="AB252" s="125"/>
      <c r="AC252" s="124"/>
      <c r="AD252" s="124"/>
      <c r="AE252" s="124"/>
      <c r="AF252" s="125"/>
      <c r="AG252" s="124"/>
      <c r="AH252" s="124"/>
      <c r="AI252" s="124"/>
      <c r="AJ252" s="125"/>
      <c r="AK252" s="126"/>
      <c r="AL252" s="85"/>
      <c r="AM252" s="85"/>
      <c r="AN252" s="85"/>
      <c r="AO252" s="85"/>
      <c r="AP252" s="251"/>
      <c r="AQ252" s="251"/>
      <c r="AR252" s="251"/>
      <c r="AS252" s="251"/>
      <c r="AT252" s="85"/>
      <c r="AU252" s="85"/>
      <c r="AV252" s="85"/>
      <c r="AW252" s="85"/>
      <c r="AX252" s="127"/>
      <c r="AY252" s="93"/>
      <c r="AZ252" s="93"/>
      <c r="BA252" s="93"/>
      <c r="BB252" s="93"/>
      <c r="BC252" s="150"/>
      <c r="BD252" s="160"/>
      <c r="BE252" s="151"/>
      <c r="BF252" s="150"/>
      <c r="BG252" s="151"/>
      <c r="BH252" s="93"/>
      <c r="BI252" s="93"/>
      <c r="BJ252" s="93"/>
      <c r="BK252" s="93"/>
      <c r="BL252" s="161"/>
      <c r="BM252" s="128"/>
      <c r="BN252" s="128"/>
      <c r="BO252" s="163"/>
      <c r="BP252" s="159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58"/>
      <c r="CD252" s="127"/>
      <c r="CE252" s="150"/>
      <c r="CF252" s="151"/>
      <c r="CG252" s="150"/>
      <c r="CH252" s="151"/>
      <c r="CI252" s="93"/>
      <c r="CJ252" s="93"/>
      <c r="CK252" s="93"/>
      <c r="CL252" s="150"/>
      <c r="CM252" s="159"/>
      <c r="CN252" s="113"/>
      <c r="CO252" s="113"/>
      <c r="CP252" s="126"/>
      <c r="CQ252" s="159"/>
      <c r="CR252" s="124"/>
      <c r="CS252" s="124"/>
      <c r="CT252" s="124"/>
      <c r="CU252" s="124"/>
      <c r="CV252" s="124"/>
      <c r="CW252" s="124"/>
      <c r="CX252" s="124"/>
      <c r="CY252" s="124"/>
      <c r="CZ252" s="124"/>
      <c r="DA252" s="124"/>
      <c r="DB252" s="124"/>
      <c r="DC252" s="124"/>
      <c r="DD252" s="124"/>
      <c r="DE252" s="124"/>
      <c r="DF252" s="158"/>
      <c r="DG252" s="164" t="str">
        <f t="shared" si="14"/>
        <v/>
      </c>
      <c r="DH252" s="162"/>
      <c r="DI252" s="94" t="str">
        <f t="shared" si="15"/>
        <v/>
      </c>
      <c r="DJ252" s="181"/>
      <c r="DK252" s="37" t="e">
        <f>VLOOKUP(B252,Facility_Information!$B$6:$O$136,14,FALSE)</f>
        <v>#N/A</v>
      </c>
      <c r="DL252">
        <f t="shared" si="12"/>
        <v>0</v>
      </c>
      <c r="DM252" s="234" t="str">
        <f t="shared" si="13"/>
        <v/>
      </c>
    </row>
    <row r="253" spans="1:117" x14ac:dyDescent="0.25">
      <c r="A253" s="148"/>
      <c r="B253" s="142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122"/>
      <c r="W253" s="123"/>
      <c r="X253" s="232"/>
      <c r="Y253" s="232"/>
      <c r="Z253" s="125"/>
      <c r="AA253" s="124"/>
      <c r="AB253" s="125"/>
      <c r="AC253" s="124"/>
      <c r="AD253" s="124"/>
      <c r="AE253" s="124"/>
      <c r="AF253" s="125"/>
      <c r="AG253" s="124"/>
      <c r="AH253" s="124"/>
      <c r="AI253" s="124"/>
      <c r="AJ253" s="125"/>
      <c r="AK253" s="126"/>
      <c r="AL253" s="85"/>
      <c r="AM253" s="85"/>
      <c r="AN253" s="85"/>
      <c r="AO253" s="85"/>
      <c r="AP253" s="251"/>
      <c r="AQ253" s="251"/>
      <c r="AR253" s="251"/>
      <c r="AS253" s="251"/>
      <c r="AT253" s="85"/>
      <c r="AU253" s="85"/>
      <c r="AV253" s="85"/>
      <c r="AW253" s="85"/>
      <c r="AX253" s="127"/>
      <c r="AY253" s="93"/>
      <c r="AZ253" s="93"/>
      <c r="BA253" s="93"/>
      <c r="BB253" s="93"/>
      <c r="BC253" s="150"/>
      <c r="BD253" s="160"/>
      <c r="BE253" s="151"/>
      <c r="BF253" s="150"/>
      <c r="BG253" s="151"/>
      <c r="BH253" s="93"/>
      <c r="BI253" s="93"/>
      <c r="BJ253" s="93"/>
      <c r="BK253" s="93"/>
      <c r="BL253" s="161"/>
      <c r="BM253" s="128"/>
      <c r="BN253" s="128"/>
      <c r="BO253" s="163"/>
      <c r="BP253" s="159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58"/>
      <c r="CD253" s="127"/>
      <c r="CE253" s="150"/>
      <c r="CF253" s="151"/>
      <c r="CG253" s="150"/>
      <c r="CH253" s="151"/>
      <c r="CI253" s="93"/>
      <c r="CJ253" s="93"/>
      <c r="CK253" s="93"/>
      <c r="CL253" s="150"/>
      <c r="CM253" s="159"/>
      <c r="CN253" s="113"/>
      <c r="CO253" s="113"/>
      <c r="CP253" s="126"/>
      <c r="CQ253" s="159"/>
      <c r="CR253" s="124"/>
      <c r="CS253" s="124"/>
      <c r="CT253" s="124"/>
      <c r="CU253" s="124"/>
      <c r="CV253" s="124"/>
      <c r="CW253" s="124"/>
      <c r="CX253" s="124"/>
      <c r="CY253" s="124"/>
      <c r="CZ253" s="124"/>
      <c r="DA253" s="124"/>
      <c r="DB253" s="124"/>
      <c r="DC253" s="124"/>
      <c r="DD253" s="124"/>
      <c r="DE253" s="124"/>
      <c r="DF253" s="158"/>
      <c r="DG253" s="164" t="str">
        <f t="shared" si="14"/>
        <v/>
      </c>
      <c r="DH253" s="162"/>
      <c r="DI253" s="94" t="str">
        <f t="shared" si="15"/>
        <v/>
      </c>
      <c r="DJ253" s="181"/>
      <c r="DK253" s="37" t="e">
        <f>VLOOKUP(B253,Facility_Information!$B$6:$O$136,14,FALSE)</f>
        <v>#N/A</v>
      </c>
      <c r="DL253">
        <f t="shared" si="12"/>
        <v>0</v>
      </c>
      <c r="DM253" s="234" t="str">
        <f t="shared" si="13"/>
        <v/>
      </c>
    </row>
    <row r="254" spans="1:117" x14ac:dyDescent="0.25">
      <c r="A254" s="148"/>
      <c r="B254" s="142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122"/>
      <c r="W254" s="123"/>
      <c r="X254" s="232"/>
      <c r="Y254" s="232"/>
      <c r="Z254" s="125"/>
      <c r="AA254" s="124"/>
      <c r="AB254" s="125"/>
      <c r="AC254" s="124"/>
      <c r="AD254" s="124"/>
      <c r="AE254" s="124"/>
      <c r="AF254" s="125"/>
      <c r="AG254" s="124"/>
      <c r="AH254" s="124"/>
      <c r="AI254" s="124"/>
      <c r="AJ254" s="125"/>
      <c r="AK254" s="126"/>
      <c r="AL254" s="85"/>
      <c r="AM254" s="85"/>
      <c r="AN254" s="85"/>
      <c r="AO254" s="85"/>
      <c r="AP254" s="251"/>
      <c r="AQ254" s="251"/>
      <c r="AR254" s="251"/>
      <c r="AS254" s="251"/>
      <c r="AT254" s="85"/>
      <c r="AU254" s="85"/>
      <c r="AV254" s="85"/>
      <c r="AW254" s="85"/>
      <c r="AX254" s="127"/>
      <c r="AY254" s="93"/>
      <c r="AZ254" s="93"/>
      <c r="BA254" s="93"/>
      <c r="BB254" s="93"/>
      <c r="BC254" s="150"/>
      <c r="BD254" s="160"/>
      <c r="BE254" s="151"/>
      <c r="BF254" s="150"/>
      <c r="BG254" s="151"/>
      <c r="BH254" s="93"/>
      <c r="BI254" s="93"/>
      <c r="BJ254" s="93"/>
      <c r="BK254" s="93"/>
      <c r="BL254" s="161"/>
      <c r="BM254" s="128"/>
      <c r="BN254" s="128"/>
      <c r="BO254" s="163"/>
      <c r="BP254" s="159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58"/>
      <c r="CD254" s="127"/>
      <c r="CE254" s="150"/>
      <c r="CF254" s="151"/>
      <c r="CG254" s="150"/>
      <c r="CH254" s="151"/>
      <c r="CI254" s="93"/>
      <c r="CJ254" s="93"/>
      <c r="CK254" s="93"/>
      <c r="CL254" s="150"/>
      <c r="CM254" s="159"/>
      <c r="CN254" s="113"/>
      <c r="CO254" s="113"/>
      <c r="CP254" s="126"/>
      <c r="CQ254" s="159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58"/>
      <c r="DG254" s="164" t="str">
        <f t="shared" si="14"/>
        <v/>
      </c>
      <c r="DH254" s="162"/>
      <c r="DI254" s="94" t="str">
        <f t="shared" si="15"/>
        <v/>
      </c>
      <c r="DJ254" s="181"/>
      <c r="DK254" s="37" t="e">
        <f>VLOOKUP(B254,Facility_Information!$B$6:$O$136,14,FALSE)</f>
        <v>#N/A</v>
      </c>
      <c r="DL254">
        <f t="shared" si="12"/>
        <v>0</v>
      </c>
      <c r="DM254" s="234" t="str">
        <f t="shared" si="13"/>
        <v/>
      </c>
    </row>
    <row r="255" spans="1:117" x14ac:dyDescent="0.25">
      <c r="A255" s="148"/>
      <c r="B255" s="142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122"/>
      <c r="W255" s="123"/>
      <c r="X255" s="232"/>
      <c r="Y255" s="232"/>
      <c r="Z255" s="125"/>
      <c r="AA255" s="124"/>
      <c r="AB255" s="125"/>
      <c r="AC255" s="124"/>
      <c r="AD255" s="124"/>
      <c r="AE255" s="124"/>
      <c r="AF255" s="125"/>
      <c r="AG255" s="124"/>
      <c r="AH255" s="124"/>
      <c r="AI255" s="124"/>
      <c r="AJ255" s="125"/>
      <c r="AK255" s="126"/>
      <c r="AL255" s="85"/>
      <c r="AM255" s="85"/>
      <c r="AN255" s="85"/>
      <c r="AO255" s="85"/>
      <c r="AP255" s="251"/>
      <c r="AQ255" s="251"/>
      <c r="AR255" s="251"/>
      <c r="AS255" s="251"/>
      <c r="AT255" s="85"/>
      <c r="AU255" s="85"/>
      <c r="AV255" s="85"/>
      <c r="AW255" s="85"/>
      <c r="AX255" s="127"/>
      <c r="AY255" s="93"/>
      <c r="AZ255" s="93"/>
      <c r="BA255" s="93"/>
      <c r="BB255" s="93"/>
      <c r="BC255" s="150"/>
      <c r="BD255" s="160"/>
      <c r="BE255" s="151"/>
      <c r="BF255" s="150"/>
      <c r="BG255" s="151"/>
      <c r="BH255" s="93"/>
      <c r="BI255" s="93"/>
      <c r="BJ255" s="93"/>
      <c r="BK255" s="93"/>
      <c r="BL255" s="161"/>
      <c r="BM255" s="128"/>
      <c r="BN255" s="128"/>
      <c r="BO255" s="163"/>
      <c r="BP255" s="159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58"/>
      <c r="CD255" s="127"/>
      <c r="CE255" s="150"/>
      <c r="CF255" s="151"/>
      <c r="CG255" s="150"/>
      <c r="CH255" s="151"/>
      <c r="CI255" s="93"/>
      <c r="CJ255" s="93"/>
      <c r="CK255" s="93"/>
      <c r="CL255" s="150"/>
      <c r="CM255" s="159"/>
      <c r="CN255" s="113"/>
      <c r="CO255" s="113"/>
      <c r="CP255" s="126"/>
      <c r="CQ255" s="159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58"/>
      <c r="DG255" s="164" t="str">
        <f t="shared" si="14"/>
        <v/>
      </c>
      <c r="DH255" s="162"/>
      <c r="DI255" s="94" t="str">
        <f t="shared" si="15"/>
        <v/>
      </c>
      <c r="DJ255" s="181"/>
      <c r="DK255" s="37" t="e">
        <f>VLOOKUP(B255,Facility_Information!$B$6:$O$136,14,FALSE)</f>
        <v>#N/A</v>
      </c>
      <c r="DL255">
        <f t="shared" si="12"/>
        <v>0</v>
      </c>
      <c r="DM255" s="234" t="str">
        <f t="shared" si="13"/>
        <v/>
      </c>
    </row>
    <row r="256" spans="1:117" x14ac:dyDescent="0.25">
      <c r="A256" s="148"/>
      <c r="B256" s="142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122"/>
      <c r="W256" s="123"/>
      <c r="X256" s="232"/>
      <c r="Y256" s="232"/>
      <c r="Z256" s="125"/>
      <c r="AA256" s="124"/>
      <c r="AB256" s="125"/>
      <c r="AC256" s="124"/>
      <c r="AD256" s="124"/>
      <c r="AE256" s="124"/>
      <c r="AF256" s="125"/>
      <c r="AG256" s="124"/>
      <c r="AH256" s="124"/>
      <c r="AI256" s="124"/>
      <c r="AJ256" s="125"/>
      <c r="AK256" s="126"/>
      <c r="AL256" s="85"/>
      <c r="AM256" s="85"/>
      <c r="AN256" s="85"/>
      <c r="AO256" s="85"/>
      <c r="AP256" s="251"/>
      <c r="AQ256" s="251"/>
      <c r="AR256" s="251"/>
      <c r="AS256" s="251"/>
      <c r="AT256" s="85"/>
      <c r="AU256" s="85"/>
      <c r="AV256" s="85"/>
      <c r="AW256" s="85"/>
      <c r="AX256" s="127"/>
      <c r="AY256" s="93"/>
      <c r="AZ256" s="93"/>
      <c r="BA256" s="93"/>
      <c r="BB256" s="93"/>
      <c r="BC256" s="150"/>
      <c r="BD256" s="160"/>
      <c r="BE256" s="151"/>
      <c r="BF256" s="150"/>
      <c r="BG256" s="151"/>
      <c r="BH256" s="93"/>
      <c r="BI256" s="93"/>
      <c r="BJ256" s="93"/>
      <c r="BK256" s="93"/>
      <c r="BL256" s="161"/>
      <c r="BM256" s="128"/>
      <c r="BN256" s="128"/>
      <c r="BO256" s="163"/>
      <c r="BP256" s="159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58"/>
      <c r="CD256" s="127"/>
      <c r="CE256" s="150"/>
      <c r="CF256" s="151"/>
      <c r="CG256" s="150"/>
      <c r="CH256" s="151"/>
      <c r="CI256" s="93"/>
      <c r="CJ256" s="93"/>
      <c r="CK256" s="93"/>
      <c r="CL256" s="150"/>
      <c r="CM256" s="159"/>
      <c r="CN256" s="113"/>
      <c r="CO256" s="113"/>
      <c r="CP256" s="126"/>
      <c r="CQ256" s="159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58"/>
      <c r="DG256" s="164" t="str">
        <f t="shared" si="14"/>
        <v/>
      </c>
      <c r="DH256" s="162"/>
      <c r="DI256" s="94" t="str">
        <f t="shared" si="15"/>
        <v/>
      </c>
      <c r="DJ256" s="181"/>
      <c r="DK256" s="37" t="e">
        <f>VLOOKUP(B256,Facility_Information!$B$6:$O$136,14,FALSE)</f>
        <v>#N/A</v>
      </c>
      <c r="DL256">
        <f t="shared" si="12"/>
        <v>0</v>
      </c>
      <c r="DM256" s="234" t="str">
        <f t="shared" si="13"/>
        <v/>
      </c>
    </row>
    <row r="257" spans="1:117" x14ac:dyDescent="0.25">
      <c r="A257" s="148"/>
      <c r="B257" s="142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122"/>
      <c r="W257" s="123"/>
      <c r="X257" s="232"/>
      <c r="Y257" s="232"/>
      <c r="Z257" s="125"/>
      <c r="AA257" s="124"/>
      <c r="AB257" s="125"/>
      <c r="AC257" s="124"/>
      <c r="AD257" s="124"/>
      <c r="AE257" s="124"/>
      <c r="AF257" s="125"/>
      <c r="AG257" s="124"/>
      <c r="AH257" s="124"/>
      <c r="AI257" s="124"/>
      <c r="AJ257" s="125"/>
      <c r="AK257" s="126"/>
      <c r="AL257" s="85"/>
      <c r="AM257" s="85"/>
      <c r="AN257" s="85"/>
      <c r="AO257" s="85"/>
      <c r="AP257" s="251"/>
      <c r="AQ257" s="251"/>
      <c r="AR257" s="251"/>
      <c r="AS257" s="251"/>
      <c r="AT257" s="85"/>
      <c r="AU257" s="85"/>
      <c r="AV257" s="85"/>
      <c r="AW257" s="85"/>
      <c r="AX257" s="127"/>
      <c r="AY257" s="93"/>
      <c r="AZ257" s="93"/>
      <c r="BA257" s="93"/>
      <c r="BB257" s="93"/>
      <c r="BC257" s="150"/>
      <c r="BD257" s="160"/>
      <c r="BE257" s="151"/>
      <c r="BF257" s="150"/>
      <c r="BG257" s="151"/>
      <c r="BH257" s="93"/>
      <c r="BI257" s="93"/>
      <c r="BJ257" s="93"/>
      <c r="BK257" s="93"/>
      <c r="BL257" s="161"/>
      <c r="BM257" s="128"/>
      <c r="BN257" s="128"/>
      <c r="BO257" s="163"/>
      <c r="BP257" s="159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58"/>
      <c r="CD257" s="127"/>
      <c r="CE257" s="150"/>
      <c r="CF257" s="151"/>
      <c r="CG257" s="150"/>
      <c r="CH257" s="151"/>
      <c r="CI257" s="93"/>
      <c r="CJ257" s="93"/>
      <c r="CK257" s="93"/>
      <c r="CL257" s="150"/>
      <c r="CM257" s="159"/>
      <c r="CN257" s="113"/>
      <c r="CO257" s="113"/>
      <c r="CP257" s="126"/>
      <c r="CQ257" s="159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58"/>
      <c r="DG257" s="164" t="str">
        <f t="shared" si="14"/>
        <v/>
      </c>
      <c r="DH257" s="162"/>
      <c r="DI257" s="94" t="str">
        <f t="shared" si="15"/>
        <v/>
      </c>
      <c r="DJ257" s="181"/>
      <c r="DK257" s="37" t="e">
        <f>VLOOKUP(B257,Facility_Information!$B$6:$O$136,14,FALSE)</f>
        <v>#N/A</v>
      </c>
      <c r="DL257">
        <f t="shared" si="12"/>
        <v>0</v>
      </c>
      <c r="DM257" s="234" t="str">
        <f t="shared" si="13"/>
        <v/>
      </c>
    </row>
    <row r="258" spans="1:117" x14ac:dyDescent="0.25">
      <c r="A258" s="148"/>
      <c r="B258" s="142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122"/>
      <c r="W258" s="123"/>
      <c r="X258" s="232"/>
      <c r="Y258" s="232"/>
      <c r="Z258" s="125"/>
      <c r="AA258" s="124"/>
      <c r="AB258" s="125"/>
      <c r="AC258" s="124"/>
      <c r="AD258" s="124"/>
      <c r="AE258" s="124"/>
      <c r="AF258" s="125"/>
      <c r="AG258" s="124"/>
      <c r="AH258" s="124"/>
      <c r="AI258" s="124"/>
      <c r="AJ258" s="125"/>
      <c r="AK258" s="126"/>
      <c r="AL258" s="85"/>
      <c r="AM258" s="85"/>
      <c r="AN258" s="85"/>
      <c r="AO258" s="85"/>
      <c r="AP258" s="251"/>
      <c r="AQ258" s="251"/>
      <c r="AR258" s="251"/>
      <c r="AS258" s="251"/>
      <c r="AT258" s="85"/>
      <c r="AU258" s="85"/>
      <c r="AV258" s="85"/>
      <c r="AW258" s="85"/>
      <c r="AX258" s="127"/>
      <c r="AY258" s="93"/>
      <c r="AZ258" s="93"/>
      <c r="BA258" s="93"/>
      <c r="BB258" s="93"/>
      <c r="BC258" s="150"/>
      <c r="BD258" s="160"/>
      <c r="BE258" s="151"/>
      <c r="BF258" s="150"/>
      <c r="BG258" s="151"/>
      <c r="BH258" s="93"/>
      <c r="BI258" s="93"/>
      <c r="BJ258" s="93"/>
      <c r="BK258" s="93"/>
      <c r="BL258" s="161"/>
      <c r="BM258" s="128"/>
      <c r="BN258" s="128"/>
      <c r="BO258" s="163"/>
      <c r="BP258" s="159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58"/>
      <c r="CD258" s="127"/>
      <c r="CE258" s="150"/>
      <c r="CF258" s="151"/>
      <c r="CG258" s="150"/>
      <c r="CH258" s="151"/>
      <c r="CI258" s="93"/>
      <c r="CJ258" s="93"/>
      <c r="CK258" s="93"/>
      <c r="CL258" s="150"/>
      <c r="CM258" s="159"/>
      <c r="CN258" s="113"/>
      <c r="CO258" s="113"/>
      <c r="CP258" s="126"/>
      <c r="CQ258" s="159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58"/>
      <c r="DG258" s="164" t="str">
        <f t="shared" si="14"/>
        <v/>
      </c>
      <c r="DH258" s="162"/>
      <c r="DI258" s="94" t="str">
        <f t="shared" si="15"/>
        <v/>
      </c>
      <c r="DJ258" s="181"/>
      <c r="DK258" s="37" t="e">
        <f>VLOOKUP(B258,Facility_Information!$B$6:$O$136,14,FALSE)</f>
        <v>#N/A</v>
      </c>
      <c r="DL258">
        <f t="shared" si="12"/>
        <v>0</v>
      </c>
      <c r="DM258" s="234" t="str">
        <f t="shared" si="13"/>
        <v/>
      </c>
    </row>
    <row r="259" spans="1:117" x14ac:dyDescent="0.25">
      <c r="A259" s="148"/>
      <c r="B259" s="142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122"/>
      <c r="W259" s="123"/>
      <c r="X259" s="232"/>
      <c r="Y259" s="232"/>
      <c r="Z259" s="125"/>
      <c r="AA259" s="124"/>
      <c r="AB259" s="125"/>
      <c r="AC259" s="124"/>
      <c r="AD259" s="124"/>
      <c r="AE259" s="124"/>
      <c r="AF259" s="125"/>
      <c r="AG259" s="124"/>
      <c r="AH259" s="124"/>
      <c r="AI259" s="124"/>
      <c r="AJ259" s="125"/>
      <c r="AK259" s="126"/>
      <c r="AL259" s="85"/>
      <c r="AM259" s="85"/>
      <c r="AN259" s="85"/>
      <c r="AO259" s="85"/>
      <c r="AP259" s="251"/>
      <c r="AQ259" s="251"/>
      <c r="AR259" s="251"/>
      <c r="AS259" s="251"/>
      <c r="AT259" s="85"/>
      <c r="AU259" s="85"/>
      <c r="AV259" s="85"/>
      <c r="AW259" s="85"/>
      <c r="AX259" s="127"/>
      <c r="AY259" s="93"/>
      <c r="AZ259" s="93"/>
      <c r="BA259" s="93"/>
      <c r="BB259" s="93"/>
      <c r="BC259" s="150"/>
      <c r="BD259" s="160"/>
      <c r="BE259" s="151"/>
      <c r="BF259" s="150"/>
      <c r="BG259" s="151"/>
      <c r="BH259" s="93"/>
      <c r="BI259" s="93"/>
      <c r="BJ259" s="93"/>
      <c r="BK259" s="93"/>
      <c r="BL259" s="161"/>
      <c r="BM259" s="128"/>
      <c r="BN259" s="128"/>
      <c r="BO259" s="163"/>
      <c r="BP259" s="159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58"/>
      <c r="CD259" s="127"/>
      <c r="CE259" s="150"/>
      <c r="CF259" s="151"/>
      <c r="CG259" s="150"/>
      <c r="CH259" s="151"/>
      <c r="CI259" s="93"/>
      <c r="CJ259" s="93"/>
      <c r="CK259" s="93"/>
      <c r="CL259" s="150"/>
      <c r="CM259" s="159"/>
      <c r="CN259" s="113"/>
      <c r="CO259" s="113"/>
      <c r="CP259" s="126"/>
      <c r="CQ259" s="159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58"/>
      <c r="DG259" s="164" t="str">
        <f t="shared" si="14"/>
        <v/>
      </c>
      <c r="DH259" s="162"/>
      <c r="DI259" s="94" t="str">
        <f t="shared" si="15"/>
        <v/>
      </c>
      <c r="DJ259" s="181"/>
      <c r="DK259" s="37" t="e">
        <f>VLOOKUP(B259,Facility_Information!$B$6:$O$136,14,FALSE)</f>
        <v>#N/A</v>
      </c>
      <c r="DL259">
        <f t="shared" si="12"/>
        <v>0</v>
      </c>
      <c r="DM259" s="234" t="str">
        <f t="shared" si="13"/>
        <v/>
      </c>
    </row>
    <row r="260" spans="1:117" x14ac:dyDescent="0.25">
      <c r="A260" s="148"/>
      <c r="B260" s="142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122"/>
      <c r="W260" s="123"/>
      <c r="X260" s="232"/>
      <c r="Y260" s="232"/>
      <c r="Z260" s="125"/>
      <c r="AA260" s="124"/>
      <c r="AB260" s="125"/>
      <c r="AC260" s="124"/>
      <c r="AD260" s="124"/>
      <c r="AE260" s="124"/>
      <c r="AF260" s="125"/>
      <c r="AG260" s="124"/>
      <c r="AH260" s="124"/>
      <c r="AI260" s="124"/>
      <c r="AJ260" s="125"/>
      <c r="AK260" s="126"/>
      <c r="AL260" s="85"/>
      <c r="AM260" s="85"/>
      <c r="AN260" s="85"/>
      <c r="AO260" s="85"/>
      <c r="AP260" s="251"/>
      <c r="AQ260" s="251"/>
      <c r="AR260" s="251"/>
      <c r="AS260" s="251"/>
      <c r="AT260" s="85"/>
      <c r="AU260" s="85"/>
      <c r="AV260" s="85"/>
      <c r="AW260" s="85"/>
      <c r="AX260" s="127"/>
      <c r="AY260" s="93"/>
      <c r="AZ260" s="93"/>
      <c r="BA260" s="93"/>
      <c r="BB260" s="93"/>
      <c r="BC260" s="150"/>
      <c r="BD260" s="160"/>
      <c r="BE260" s="151"/>
      <c r="BF260" s="150"/>
      <c r="BG260" s="151"/>
      <c r="BH260" s="93"/>
      <c r="BI260" s="93"/>
      <c r="BJ260" s="93"/>
      <c r="BK260" s="93"/>
      <c r="BL260" s="161"/>
      <c r="BM260" s="128"/>
      <c r="BN260" s="128"/>
      <c r="BO260" s="163"/>
      <c r="BP260" s="159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58"/>
      <c r="CD260" s="127"/>
      <c r="CE260" s="150"/>
      <c r="CF260" s="151"/>
      <c r="CG260" s="150"/>
      <c r="CH260" s="151"/>
      <c r="CI260" s="93"/>
      <c r="CJ260" s="93"/>
      <c r="CK260" s="93"/>
      <c r="CL260" s="150"/>
      <c r="CM260" s="159"/>
      <c r="CN260" s="113"/>
      <c r="CO260" s="113"/>
      <c r="CP260" s="126"/>
      <c r="CQ260" s="159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58"/>
      <c r="DG260" s="164" t="str">
        <f t="shared" si="14"/>
        <v/>
      </c>
      <c r="DH260" s="162"/>
      <c r="DI260" s="94" t="str">
        <f t="shared" si="15"/>
        <v/>
      </c>
      <c r="DJ260" s="181"/>
      <c r="DK260" s="37" t="e">
        <f>VLOOKUP(B260,Facility_Information!$B$6:$O$136,14,FALSE)</f>
        <v>#N/A</v>
      </c>
      <c r="DL260">
        <f t="shared" si="12"/>
        <v>0</v>
      </c>
      <c r="DM260" s="234" t="str">
        <f t="shared" si="13"/>
        <v/>
      </c>
    </row>
    <row r="261" spans="1:117" x14ac:dyDescent="0.25">
      <c r="A261" s="148"/>
      <c r="B261" s="142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122"/>
      <c r="W261" s="123"/>
      <c r="X261" s="232"/>
      <c r="Y261" s="232"/>
      <c r="Z261" s="125"/>
      <c r="AA261" s="124"/>
      <c r="AB261" s="125"/>
      <c r="AC261" s="124"/>
      <c r="AD261" s="124"/>
      <c r="AE261" s="124"/>
      <c r="AF261" s="125"/>
      <c r="AG261" s="124"/>
      <c r="AH261" s="124"/>
      <c r="AI261" s="124"/>
      <c r="AJ261" s="125"/>
      <c r="AK261" s="126"/>
      <c r="AL261" s="85"/>
      <c r="AM261" s="85"/>
      <c r="AN261" s="85"/>
      <c r="AO261" s="85"/>
      <c r="AP261" s="251"/>
      <c r="AQ261" s="251"/>
      <c r="AR261" s="251"/>
      <c r="AS261" s="251"/>
      <c r="AT261" s="85"/>
      <c r="AU261" s="85"/>
      <c r="AV261" s="85"/>
      <c r="AW261" s="85"/>
      <c r="AX261" s="127"/>
      <c r="AY261" s="93"/>
      <c r="AZ261" s="93"/>
      <c r="BA261" s="93"/>
      <c r="BB261" s="93"/>
      <c r="BC261" s="150"/>
      <c r="BD261" s="160"/>
      <c r="BE261" s="151"/>
      <c r="BF261" s="150"/>
      <c r="BG261" s="151"/>
      <c r="BH261" s="93"/>
      <c r="BI261" s="93"/>
      <c r="BJ261" s="93"/>
      <c r="BK261" s="93"/>
      <c r="BL261" s="161"/>
      <c r="BM261" s="128"/>
      <c r="BN261" s="128"/>
      <c r="BO261" s="163"/>
      <c r="BP261" s="159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58"/>
      <c r="CD261" s="127"/>
      <c r="CE261" s="150"/>
      <c r="CF261" s="151"/>
      <c r="CG261" s="150"/>
      <c r="CH261" s="151"/>
      <c r="CI261" s="93"/>
      <c r="CJ261" s="93"/>
      <c r="CK261" s="93"/>
      <c r="CL261" s="150"/>
      <c r="CM261" s="159"/>
      <c r="CN261" s="113"/>
      <c r="CO261" s="113"/>
      <c r="CP261" s="126"/>
      <c r="CQ261" s="159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58"/>
      <c r="DG261" s="164" t="str">
        <f t="shared" si="14"/>
        <v/>
      </c>
      <c r="DH261" s="162"/>
      <c r="DI261" s="94" t="str">
        <f t="shared" si="15"/>
        <v/>
      </c>
      <c r="DJ261" s="181"/>
      <c r="DK261" s="37" t="e">
        <f>VLOOKUP(B261,Facility_Information!$B$6:$O$136,14,FALSE)</f>
        <v>#N/A</v>
      </c>
      <c r="DL261">
        <f t="shared" si="12"/>
        <v>0</v>
      </c>
      <c r="DM261" s="234" t="str">
        <f t="shared" si="13"/>
        <v/>
      </c>
    </row>
    <row r="262" spans="1:117" x14ac:dyDescent="0.25">
      <c r="A262" s="148"/>
      <c r="B262" s="142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122"/>
      <c r="W262" s="123"/>
      <c r="X262" s="232"/>
      <c r="Y262" s="232"/>
      <c r="Z262" s="125"/>
      <c r="AA262" s="124"/>
      <c r="AB262" s="125"/>
      <c r="AC262" s="124"/>
      <c r="AD262" s="124"/>
      <c r="AE262" s="124"/>
      <c r="AF262" s="125"/>
      <c r="AG262" s="124"/>
      <c r="AH262" s="124"/>
      <c r="AI262" s="124"/>
      <c r="AJ262" s="125"/>
      <c r="AK262" s="126"/>
      <c r="AL262" s="85"/>
      <c r="AM262" s="85"/>
      <c r="AN262" s="85"/>
      <c r="AO262" s="85"/>
      <c r="AP262" s="251"/>
      <c r="AQ262" s="251"/>
      <c r="AR262" s="251"/>
      <c r="AS262" s="251"/>
      <c r="AT262" s="85"/>
      <c r="AU262" s="85"/>
      <c r="AV262" s="85"/>
      <c r="AW262" s="85"/>
      <c r="AX262" s="127"/>
      <c r="AY262" s="93"/>
      <c r="AZ262" s="93"/>
      <c r="BA262" s="93"/>
      <c r="BB262" s="93"/>
      <c r="BC262" s="150"/>
      <c r="BD262" s="160"/>
      <c r="BE262" s="151"/>
      <c r="BF262" s="150"/>
      <c r="BG262" s="151"/>
      <c r="BH262" s="93"/>
      <c r="BI262" s="93"/>
      <c r="BJ262" s="93"/>
      <c r="BK262" s="93"/>
      <c r="BL262" s="161"/>
      <c r="BM262" s="128"/>
      <c r="BN262" s="128"/>
      <c r="BO262" s="163"/>
      <c r="BP262" s="159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58"/>
      <c r="CD262" s="127"/>
      <c r="CE262" s="150"/>
      <c r="CF262" s="151"/>
      <c r="CG262" s="150"/>
      <c r="CH262" s="151"/>
      <c r="CI262" s="93"/>
      <c r="CJ262" s="93"/>
      <c r="CK262" s="93"/>
      <c r="CL262" s="150"/>
      <c r="CM262" s="159"/>
      <c r="CN262" s="113"/>
      <c r="CO262" s="113"/>
      <c r="CP262" s="126"/>
      <c r="CQ262" s="159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58"/>
      <c r="DG262" s="164" t="str">
        <f t="shared" si="14"/>
        <v/>
      </c>
      <c r="DH262" s="162"/>
      <c r="DI262" s="94" t="str">
        <f t="shared" si="15"/>
        <v/>
      </c>
      <c r="DJ262" s="181"/>
      <c r="DK262" s="37" t="e">
        <f>VLOOKUP(B262,Facility_Information!$B$6:$O$136,14,FALSE)</f>
        <v>#N/A</v>
      </c>
      <c r="DL262">
        <f t="shared" ref="DL262:DL325" si="16">SUM(COUNTA(AL262,AP262,AT262))</f>
        <v>0</v>
      </c>
      <c r="DM262" s="234" t="str">
        <f t="shared" ref="DM262:DM325" si="17">IF(DL262&gt;3,"Check # of Causal Factors selected", "")</f>
        <v/>
      </c>
    </row>
    <row r="263" spans="1:117" x14ac:dyDescent="0.25">
      <c r="A263" s="148"/>
      <c r="B263" s="142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122"/>
      <c r="W263" s="123"/>
      <c r="X263" s="232"/>
      <c r="Y263" s="232"/>
      <c r="Z263" s="125"/>
      <c r="AA263" s="124"/>
      <c r="AB263" s="125"/>
      <c r="AC263" s="124"/>
      <c r="AD263" s="124"/>
      <c r="AE263" s="124"/>
      <c r="AF263" s="125"/>
      <c r="AG263" s="124"/>
      <c r="AH263" s="124"/>
      <c r="AI263" s="124"/>
      <c r="AJ263" s="125"/>
      <c r="AK263" s="126"/>
      <c r="AL263" s="85"/>
      <c r="AM263" s="85"/>
      <c r="AN263" s="85"/>
      <c r="AO263" s="85"/>
      <c r="AP263" s="251"/>
      <c r="AQ263" s="251"/>
      <c r="AR263" s="251"/>
      <c r="AS263" s="251"/>
      <c r="AT263" s="85"/>
      <c r="AU263" s="85"/>
      <c r="AV263" s="85"/>
      <c r="AW263" s="85"/>
      <c r="AX263" s="127"/>
      <c r="AY263" s="93"/>
      <c r="AZ263" s="93"/>
      <c r="BA263" s="93"/>
      <c r="BB263" s="93"/>
      <c r="BC263" s="150"/>
      <c r="BD263" s="160"/>
      <c r="BE263" s="151"/>
      <c r="BF263" s="150"/>
      <c r="BG263" s="151"/>
      <c r="BH263" s="93"/>
      <c r="BI263" s="93"/>
      <c r="BJ263" s="93"/>
      <c r="BK263" s="93"/>
      <c r="BL263" s="161"/>
      <c r="BM263" s="128"/>
      <c r="BN263" s="128"/>
      <c r="BO263" s="163"/>
      <c r="BP263" s="159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58"/>
      <c r="CD263" s="127"/>
      <c r="CE263" s="150"/>
      <c r="CF263" s="151"/>
      <c r="CG263" s="150"/>
      <c r="CH263" s="151"/>
      <c r="CI263" s="93"/>
      <c r="CJ263" s="93"/>
      <c r="CK263" s="93"/>
      <c r="CL263" s="150"/>
      <c r="CM263" s="159"/>
      <c r="CN263" s="113"/>
      <c r="CO263" s="113"/>
      <c r="CP263" s="126"/>
      <c r="CQ263" s="159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58"/>
      <c r="DG263" s="164" t="str">
        <f t="shared" ref="DG263:DG326" si="18">IF(AX263&gt;0,"Tier 1",IF(AY263&gt;0,"Tier 1",IF(AZ263&gt;0,"Tier 1",IF(BA263&gt;0,"Tier 1",IF(BB263&gt;0,"Tier 1",IF(BC263&gt;0,"Tier 1",IF(BD263="yes","Tier 1",IF(BE263="yes","Tier 1",IF(BF263="yes","Tier 1",IF(BG263="via Downstream Destructive Device","Tier 1",IF(BG263="Directly to Atmosphere","Tier 1",IF(BH263="yes","Tier 1",IF(BI263="yes","Tier 1",IF(BJ263="yes","Tier 1",IF(BK263="yes","Tier 1",IF(BL263="Yes","Tier 1",IF(BM263="Yes","Tier 1",IF(BN263="Yes","Tier 1",IF(BO263="Yes","Tier 1",IF(BP263="Yes","Tier 1",IF(BR263="Yes","Tier 1",IF(BT263="Yes","Tier 1",IF(BV263="Yes","Tier 1",IF(BX263="Yes","Tier 1",IF(BZ263="Yes","Tier 1",IF(CB263="Yes","Tier 1",IF(CD263&gt;0,"Tier 2",IF(CE263&gt;0,"Tier 2",IF(CF263="yes","Tier 2",IF(CG263="yes","Tier 2",IF(CH263="via Downstream Destructive Device","Tier 2",IF(CH263="Directly to Atmosphere","Tier 2",IF(CI263="yes","Tier 2",IF(CJ263="yes","Tier 2",IF(CK263="yes","Tier 2",IF(CL263="yes","Tier 2",IF(CM263="Yes","Tier 2",IF(CN263="Yes","Tier 2",IF(CO263="Yes","Tier 2",IF(CP263="Yes","Tier 2",IF(CQ263="Yes","Tier 2",IF(CS263="Yes","Tier 2",IF(CU263="Yes","Tier 2",IF(CW263="Yes","Tier 2",IF(CY263="Yes","Tier 2",IF(DA263="Yes","Tier 2",IF(DC263="Yes","Tier 2",IF(DE263="Yes","Tier 2",""))))))))))))))))))))))))))))))))))))))))))))))))</f>
        <v/>
      </c>
      <c r="DH263" s="162"/>
      <c r="DI263" s="94" t="str">
        <f t="shared" ref="DI263:DI326" si="19">IF(COUNTA(CD263:DF263)&gt;0,1,"")</f>
        <v/>
      </c>
      <c r="DJ263" s="181"/>
      <c r="DK263" s="37" t="e">
        <f>VLOOKUP(B263,Facility_Information!$B$6:$O$136,14,FALSE)</f>
        <v>#N/A</v>
      </c>
      <c r="DL263">
        <f t="shared" si="16"/>
        <v>0</v>
      </c>
      <c r="DM263" s="234" t="str">
        <f t="shared" si="17"/>
        <v/>
      </c>
    </row>
    <row r="264" spans="1:117" x14ac:dyDescent="0.25">
      <c r="A264" s="148"/>
      <c r="B264" s="142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122"/>
      <c r="W264" s="123"/>
      <c r="X264" s="232"/>
      <c r="Y264" s="232"/>
      <c r="Z264" s="125"/>
      <c r="AA264" s="124"/>
      <c r="AB264" s="125"/>
      <c r="AC264" s="124"/>
      <c r="AD264" s="124"/>
      <c r="AE264" s="124"/>
      <c r="AF264" s="125"/>
      <c r="AG264" s="124"/>
      <c r="AH264" s="124"/>
      <c r="AI264" s="124"/>
      <c r="AJ264" s="125"/>
      <c r="AK264" s="126"/>
      <c r="AL264" s="85"/>
      <c r="AM264" s="85"/>
      <c r="AN264" s="85"/>
      <c r="AO264" s="85"/>
      <c r="AP264" s="251"/>
      <c r="AQ264" s="251"/>
      <c r="AR264" s="251"/>
      <c r="AS264" s="251"/>
      <c r="AT264" s="85"/>
      <c r="AU264" s="85"/>
      <c r="AV264" s="85"/>
      <c r="AW264" s="85"/>
      <c r="AX264" s="127"/>
      <c r="AY264" s="93"/>
      <c r="AZ264" s="93"/>
      <c r="BA264" s="93"/>
      <c r="BB264" s="93"/>
      <c r="BC264" s="150"/>
      <c r="BD264" s="160"/>
      <c r="BE264" s="151"/>
      <c r="BF264" s="150"/>
      <c r="BG264" s="151"/>
      <c r="BH264" s="93"/>
      <c r="BI264" s="93"/>
      <c r="BJ264" s="93"/>
      <c r="BK264" s="93"/>
      <c r="BL264" s="161"/>
      <c r="BM264" s="128"/>
      <c r="BN264" s="128"/>
      <c r="BO264" s="163"/>
      <c r="BP264" s="159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58"/>
      <c r="CD264" s="127"/>
      <c r="CE264" s="150"/>
      <c r="CF264" s="151"/>
      <c r="CG264" s="150"/>
      <c r="CH264" s="151"/>
      <c r="CI264" s="93"/>
      <c r="CJ264" s="93"/>
      <c r="CK264" s="93"/>
      <c r="CL264" s="150"/>
      <c r="CM264" s="159"/>
      <c r="CN264" s="113"/>
      <c r="CO264" s="113"/>
      <c r="CP264" s="126"/>
      <c r="CQ264" s="159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58"/>
      <c r="DG264" s="164" t="str">
        <f t="shared" si="18"/>
        <v/>
      </c>
      <c r="DH264" s="162"/>
      <c r="DI264" s="94" t="str">
        <f t="shared" si="19"/>
        <v/>
      </c>
      <c r="DJ264" s="181"/>
      <c r="DK264" s="37" t="e">
        <f>VLOOKUP(B264,Facility_Information!$B$6:$O$136,14,FALSE)</f>
        <v>#N/A</v>
      </c>
      <c r="DL264">
        <f t="shared" si="16"/>
        <v>0</v>
      </c>
      <c r="DM264" s="234" t="str">
        <f t="shared" si="17"/>
        <v/>
      </c>
    </row>
    <row r="265" spans="1:117" x14ac:dyDescent="0.25">
      <c r="A265" s="148"/>
      <c r="B265" s="142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122"/>
      <c r="W265" s="123"/>
      <c r="X265" s="232"/>
      <c r="Y265" s="232"/>
      <c r="Z265" s="125"/>
      <c r="AA265" s="124"/>
      <c r="AB265" s="125"/>
      <c r="AC265" s="124"/>
      <c r="AD265" s="124"/>
      <c r="AE265" s="124"/>
      <c r="AF265" s="125"/>
      <c r="AG265" s="124"/>
      <c r="AH265" s="124"/>
      <c r="AI265" s="124"/>
      <c r="AJ265" s="125"/>
      <c r="AK265" s="126"/>
      <c r="AL265" s="85"/>
      <c r="AM265" s="85"/>
      <c r="AN265" s="85"/>
      <c r="AO265" s="85"/>
      <c r="AP265" s="251"/>
      <c r="AQ265" s="251"/>
      <c r="AR265" s="251"/>
      <c r="AS265" s="251"/>
      <c r="AT265" s="85"/>
      <c r="AU265" s="85"/>
      <c r="AV265" s="85"/>
      <c r="AW265" s="85"/>
      <c r="AX265" s="127"/>
      <c r="AY265" s="93"/>
      <c r="AZ265" s="93"/>
      <c r="BA265" s="93"/>
      <c r="BB265" s="93"/>
      <c r="BC265" s="150"/>
      <c r="BD265" s="160"/>
      <c r="BE265" s="151"/>
      <c r="BF265" s="150"/>
      <c r="BG265" s="151"/>
      <c r="BH265" s="93"/>
      <c r="BI265" s="93"/>
      <c r="BJ265" s="93"/>
      <c r="BK265" s="93"/>
      <c r="BL265" s="161"/>
      <c r="BM265" s="128"/>
      <c r="BN265" s="128"/>
      <c r="BO265" s="163"/>
      <c r="BP265" s="159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58"/>
      <c r="CD265" s="127"/>
      <c r="CE265" s="150"/>
      <c r="CF265" s="151"/>
      <c r="CG265" s="150"/>
      <c r="CH265" s="151"/>
      <c r="CI265" s="93"/>
      <c r="CJ265" s="93"/>
      <c r="CK265" s="93"/>
      <c r="CL265" s="150"/>
      <c r="CM265" s="159"/>
      <c r="CN265" s="113"/>
      <c r="CO265" s="113"/>
      <c r="CP265" s="126"/>
      <c r="CQ265" s="159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58"/>
      <c r="DG265" s="164" t="str">
        <f t="shared" si="18"/>
        <v/>
      </c>
      <c r="DH265" s="162"/>
      <c r="DI265" s="94" t="str">
        <f t="shared" si="19"/>
        <v/>
      </c>
      <c r="DJ265" s="181"/>
      <c r="DK265" s="37" t="e">
        <f>VLOOKUP(B265,Facility_Information!$B$6:$O$136,14,FALSE)</f>
        <v>#N/A</v>
      </c>
      <c r="DL265">
        <f t="shared" si="16"/>
        <v>0</v>
      </c>
      <c r="DM265" s="234" t="str">
        <f t="shared" si="17"/>
        <v/>
      </c>
    </row>
    <row r="266" spans="1:117" x14ac:dyDescent="0.25">
      <c r="A266" s="148"/>
      <c r="B266" s="142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122"/>
      <c r="W266" s="123"/>
      <c r="X266" s="232"/>
      <c r="Y266" s="232"/>
      <c r="Z266" s="125"/>
      <c r="AA266" s="124"/>
      <c r="AB266" s="125"/>
      <c r="AC266" s="124"/>
      <c r="AD266" s="124"/>
      <c r="AE266" s="124"/>
      <c r="AF266" s="125"/>
      <c r="AG266" s="124"/>
      <c r="AH266" s="124"/>
      <c r="AI266" s="124"/>
      <c r="AJ266" s="125"/>
      <c r="AK266" s="126"/>
      <c r="AL266" s="85"/>
      <c r="AM266" s="85"/>
      <c r="AN266" s="85"/>
      <c r="AO266" s="85"/>
      <c r="AP266" s="251"/>
      <c r="AQ266" s="251"/>
      <c r="AR266" s="251"/>
      <c r="AS266" s="251"/>
      <c r="AT266" s="85"/>
      <c r="AU266" s="85"/>
      <c r="AV266" s="85"/>
      <c r="AW266" s="85"/>
      <c r="AX266" s="127"/>
      <c r="AY266" s="93"/>
      <c r="AZ266" s="93"/>
      <c r="BA266" s="93"/>
      <c r="BB266" s="93"/>
      <c r="BC266" s="150"/>
      <c r="BD266" s="160"/>
      <c r="BE266" s="151"/>
      <c r="BF266" s="150"/>
      <c r="BG266" s="151"/>
      <c r="BH266" s="93"/>
      <c r="BI266" s="93"/>
      <c r="BJ266" s="93"/>
      <c r="BK266" s="93"/>
      <c r="BL266" s="161"/>
      <c r="BM266" s="128"/>
      <c r="BN266" s="128"/>
      <c r="BO266" s="163"/>
      <c r="BP266" s="159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58"/>
      <c r="CD266" s="127"/>
      <c r="CE266" s="150"/>
      <c r="CF266" s="151"/>
      <c r="CG266" s="150"/>
      <c r="CH266" s="151"/>
      <c r="CI266" s="93"/>
      <c r="CJ266" s="93"/>
      <c r="CK266" s="93"/>
      <c r="CL266" s="150"/>
      <c r="CM266" s="159"/>
      <c r="CN266" s="113"/>
      <c r="CO266" s="113"/>
      <c r="CP266" s="126"/>
      <c r="CQ266" s="159"/>
      <c r="CR266" s="124"/>
      <c r="CS266" s="124"/>
      <c r="CT266" s="124"/>
      <c r="CU266" s="124"/>
      <c r="CV266" s="124"/>
      <c r="CW266" s="124"/>
      <c r="CX266" s="124"/>
      <c r="CY266" s="124"/>
      <c r="CZ266" s="124"/>
      <c r="DA266" s="124"/>
      <c r="DB266" s="124"/>
      <c r="DC266" s="124"/>
      <c r="DD266" s="124"/>
      <c r="DE266" s="124"/>
      <c r="DF266" s="158"/>
      <c r="DG266" s="164" t="str">
        <f t="shared" si="18"/>
        <v/>
      </c>
      <c r="DH266" s="162"/>
      <c r="DI266" s="94" t="str">
        <f t="shared" si="19"/>
        <v/>
      </c>
      <c r="DJ266" s="181"/>
      <c r="DK266" s="37" t="e">
        <f>VLOOKUP(B266,Facility_Information!$B$6:$O$136,14,FALSE)</f>
        <v>#N/A</v>
      </c>
      <c r="DL266">
        <f t="shared" si="16"/>
        <v>0</v>
      </c>
      <c r="DM266" s="234" t="str">
        <f t="shared" si="17"/>
        <v/>
      </c>
    </row>
    <row r="267" spans="1:117" x14ac:dyDescent="0.25">
      <c r="A267" s="148"/>
      <c r="B267" s="142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122"/>
      <c r="W267" s="123"/>
      <c r="X267" s="232"/>
      <c r="Y267" s="232"/>
      <c r="Z267" s="125"/>
      <c r="AA267" s="124"/>
      <c r="AB267" s="125"/>
      <c r="AC267" s="124"/>
      <c r="AD267" s="124"/>
      <c r="AE267" s="124"/>
      <c r="AF267" s="125"/>
      <c r="AG267" s="124"/>
      <c r="AH267" s="124"/>
      <c r="AI267" s="124"/>
      <c r="AJ267" s="125"/>
      <c r="AK267" s="126"/>
      <c r="AL267" s="85"/>
      <c r="AM267" s="85"/>
      <c r="AN267" s="85"/>
      <c r="AO267" s="85"/>
      <c r="AP267" s="251"/>
      <c r="AQ267" s="251"/>
      <c r="AR267" s="251"/>
      <c r="AS267" s="251"/>
      <c r="AT267" s="85"/>
      <c r="AU267" s="85"/>
      <c r="AV267" s="85"/>
      <c r="AW267" s="85"/>
      <c r="AX267" s="127"/>
      <c r="AY267" s="93"/>
      <c r="AZ267" s="93"/>
      <c r="BA267" s="93"/>
      <c r="BB267" s="93"/>
      <c r="BC267" s="150"/>
      <c r="BD267" s="160"/>
      <c r="BE267" s="151"/>
      <c r="BF267" s="150"/>
      <c r="BG267" s="151"/>
      <c r="BH267" s="93"/>
      <c r="BI267" s="93"/>
      <c r="BJ267" s="93"/>
      <c r="BK267" s="93"/>
      <c r="BL267" s="161"/>
      <c r="BM267" s="128"/>
      <c r="BN267" s="128"/>
      <c r="BO267" s="163"/>
      <c r="BP267" s="159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58"/>
      <c r="CD267" s="127"/>
      <c r="CE267" s="150"/>
      <c r="CF267" s="151"/>
      <c r="CG267" s="150"/>
      <c r="CH267" s="151"/>
      <c r="CI267" s="93"/>
      <c r="CJ267" s="93"/>
      <c r="CK267" s="93"/>
      <c r="CL267" s="150"/>
      <c r="CM267" s="159"/>
      <c r="CN267" s="113"/>
      <c r="CO267" s="113"/>
      <c r="CP267" s="126"/>
      <c r="CQ267" s="159"/>
      <c r="CR267" s="124"/>
      <c r="CS267" s="124"/>
      <c r="CT267" s="124"/>
      <c r="CU267" s="124"/>
      <c r="CV267" s="124"/>
      <c r="CW267" s="124"/>
      <c r="CX267" s="124"/>
      <c r="CY267" s="124"/>
      <c r="CZ267" s="124"/>
      <c r="DA267" s="124"/>
      <c r="DB267" s="124"/>
      <c r="DC267" s="124"/>
      <c r="DD267" s="124"/>
      <c r="DE267" s="124"/>
      <c r="DF267" s="158"/>
      <c r="DG267" s="164" t="str">
        <f t="shared" si="18"/>
        <v/>
      </c>
      <c r="DH267" s="162"/>
      <c r="DI267" s="94" t="str">
        <f t="shared" si="19"/>
        <v/>
      </c>
      <c r="DJ267" s="181"/>
      <c r="DK267" s="37" t="e">
        <f>VLOOKUP(B267,Facility_Information!$B$6:$O$136,14,FALSE)</f>
        <v>#N/A</v>
      </c>
      <c r="DL267">
        <f t="shared" si="16"/>
        <v>0</v>
      </c>
      <c r="DM267" s="234" t="str">
        <f t="shared" si="17"/>
        <v/>
      </c>
    </row>
    <row r="268" spans="1:117" x14ac:dyDescent="0.25">
      <c r="A268" s="148"/>
      <c r="B268" s="142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122"/>
      <c r="W268" s="123"/>
      <c r="X268" s="232"/>
      <c r="Y268" s="232"/>
      <c r="Z268" s="125"/>
      <c r="AA268" s="124"/>
      <c r="AB268" s="125"/>
      <c r="AC268" s="124"/>
      <c r="AD268" s="124"/>
      <c r="AE268" s="124"/>
      <c r="AF268" s="125"/>
      <c r="AG268" s="124"/>
      <c r="AH268" s="124"/>
      <c r="AI268" s="124"/>
      <c r="AJ268" s="125"/>
      <c r="AK268" s="126"/>
      <c r="AL268" s="85"/>
      <c r="AM268" s="85"/>
      <c r="AN268" s="85"/>
      <c r="AO268" s="85"/>
      <c r="AP268" s="251"/>
      <c r="AQ268" s="251"/>
      <c r="AR268" s="251"/>
      <c r="AS268" s="251"/>
      <c r="AT268" s="85"/>
      <c r="AU268" s="85"/>
      <c r="AV268" s="85"/>
      <c r="AW268" s="85"/>
      <c r="AX268" s="127"/>
      <c r="AY268" s="93"/>
      <c r="AZ268" s="93"/>
      <c r="BA268" s="93"/>
      <c r="BB268" s="93"/>
      <c r="BC268" s="150"/>
      <c r="BD268" s="160"/>
      <c r="BE268" s="151"/>
      <c r="BF268" s="150"/>
      <c r="BG268" s="151"/>
      <c r="BH268" s="93"/>
      <c r="BI268" s="93"/>
      <c r="BJ268" s="93"/>
      <c r="BK268" s="93"/>
      <c r="BL268" s="161"/>
      <c r="BM268" s="128"/>
      <c r="BN268" s="128"/>
      <c r="BO268" s="163"/>
      <c r="BP268" s="159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58"/>
      <c r="CD268" s="127"/>
      <c r="CE268" s="150"/>
      <c r="CF268" s="151"/>
      <c r="CG268" s="150"/>
      <c r="CH268" s="151"/>
      <c r="CI268" s="93"/>
      <c r="CJ268" s="93"/>
      <c r="CK268" s="93"/>
      <c r="CL268" s="150"/>
      <c r="CM268" s="159"/>
      <c r="CN268" s="113"/>
      <c r="CO268" s="113"/>
      <c r="CP268" s="126"/>
      <c r="CQ268" s="159"/>
      <c r="CR268" s="124"/>
      <c r="CS268" s="124"/>
      <c r="CT268" s="124"/>
      <c r="CU268" s="124"/>
      <c r="CV268" s="124"/>
      <c r="CW268" s="124"/>
      <c r="CX268" s="124"/>
      <c r="CY268" s="124"/>
      <c r="CZ268" s="124"/>
      <c r="DA268" s="124"/>
      <c r="DB268" s="124"/>
      <c r="DC268" s="124"/>
      <c r="DD268" s="124"/>
      <c r="DE268" s="124"/>
      <c r="DF268" s="158"/>
      <c r="DG268" s="164" t="str">
        <f t="shared" si="18"/>
        <v/>
      </c>
      <c r="DH268" s="162"/>
      <c r="DI268" s="94" t="str">
        <f t="shared" si="19"/>
        <v/>
      </c>
      <c r="DJ268" s="181"/>
      <c r="DK268" s="37" t="e">
        <f>VLOOKUP(B268,Facility_Information!$B$6:$O$136,14,FALSE)</f>
        <v>#N/A</v>
      </c>
      <c r="DL268">
        <f t="shared" si="16"/>
        <v>0</v>
      </c>
      <c r="DM268" s="234" t="str">
        <f t="shared" si="17"/>
        <v/>
      </c>
    </row>
    <row r="269" spans="1:117" x14ac:dyDescent="0.25">
      <c r="A269" s="148"/>
      <c r="B269" s="142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122"/>
      <c r="W269" s="123"/>
      <c r="X269" s="232"/>
      <c r="Y269" s="232"/>
      <c r="Z269" s="125"/>
      <c r="AA269" s="124"/>
      <c r="AB269" s="125"/>
      <c r="AC269" s="124"/>
      <c r="AD269" s="124"/>
      <c r="AE269" s="124"/>
      <c r="AF269" s="125"/>
      <c r="AG269" s="124"/>
      <c r="AH269" s="124"/>
      <c r="AI269" s="124"/>
      <c r="AJ269" s="125"/>
      <c r="AK269" s="126"/>
      <c r="AL269" s="85"/>
      <c r="AM269" s="85"/>
      <c r="AN269" s="85"/>
      <c r="AO269" s="85"/>
      <c r="AP269" s="251"/>
      <c r="AQ269" s="251"/>
      <c r="AR269" s="251"/>
      <c r="AS269" s="251"/>
      <c r="AT269" s="85"/>
      <c r="AU269" s="85"/>
      <c r="AV269" s="85"/>
      <c r="AW269" s="85"/>
      <c r="AX269" s="127"/>
      <c r="AY269" s="93"/>
      <c r="AZ269" s="93"/>
      <c r="BA269" s="93"/>
      <c r="BB269" s="93"/>
      <c r="BC269" s="150"/>
      <c r="BD269" s="160"/>
      <c r="BE269" s="151"/>
      <c r="BF269" s="150"/>
      <c r="BG269" s="151"/>
      <c r="BH269" s="93"/>
      <c r="BI269" s="93"/>
      <c r="BJ269" s="93"/>
      <c r="BK269" s="93"/>
      <c r="BL269" s="161"/>
      <c r="BM269" s="128"/>
      <c r="BN269" s="128"/>
      <c r="BO269" s="163"/>
      <c r="BP269" s="159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58"/>
      <c r="CD269" s="127"/>
      <c r="CE269" s="150"/>
      <c r="CF269" s="151"/>
      <c r="CG269" s="150"/>
      <c r="CH269" s="151"/>
      <c r="CI269" s="93"/>
      <c r="CJ269" s="93"/>
      <c r="CK269" s="93"/>
      <c r="CL269" s="150"/>
      <c r="CM269" s="159"/>
      <c r="CN269" s="113"/>
      <c r="CO269" s="113"/>
      <c r="CP269" s="126"/>
      <c r="CQ269" s="159"/>
      <c r="CR269" s="124"/>
      <c r="CS269" s="124"/>
      <c r="CT269" s="124"/>
      <c r="CU269" s="124"/>
      <c r="CV269" s="124"/>
      <c r="CW269" s="124"/>
      <c r="CX269" s="124"/>
      <c r="CY269" s="124"/>
      <c r="CZ269" s="124"/>
      <c r="DA269" s="124"/>
      <c r="DB269" s="124"/>
      <c r="DC269" s="124"/>
      <c r="DD269" s="124"/>
      <c r="DE269" s="124"/>
      <c r="DF269" s="158"/>
      <c r="DG269" s="164" t="str">
        <f t="shared" si="18"/>
        <v/>
      </c>
      <c r="DH269" s="162"/>
      <c r="DI269" s="94" t="str">
        <f t="shared" si="19"/>
        <v/>
      </c>
      <c r="DJ269" s="181"/>
      <c r="DK269" s="37" t="e">
        <f>VLOOKUP(B269,Facility_Information!$B$6:$O$136,14,FALSE)</f>
        <v>#N/A</v>
      </c>
      <c r="DL269">
        <f t="shared" si="16"/>
        <v>0</v>
      </c>
      <c r="DM269" s="234" t="str">
        <f t="shared" si="17"/>
        <v/>
      </c>
    </row>
    <row r="270" spans="1:117" x14ac:dyDescent="0.25">
      <c r="A270" s="148"/>
      <c r="B270" s="142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122"/>
      <c r="W270" s="123"/>
      <c r="X270" s="232"/>
      <c r="Y270" s="232"/>
      <c r="Z270" s="125"/>
      <c r="AA270" s="124"/>
      <c r="AB270" s="125"/>
      <c r="AC270" s="124"/>
      <c r="AD270" s="124"/>
      <c r="AE270" s="124"/>
      <c r="AF270" s="125"/>
      <c r="AG270" s="124"/>
      <c r="AH270" s="124"/>
      <c r="AI270" s="124"/>
      <c r="AJ270" s="125"/>
      <c r="AK270" s="126"/>
      <c r="AL270" s="85"/>
      <c r="AM270" s="85"/>
      <c r="AN270" s="85"/>
      <c r="AO270" s="85"/>
      <c r="AP270" s="251"/>
      <c r="AQ270" s="251"/>
      <c r="AR270" s="251"/>
      <c r="AS270" s="251"/>
      <c r="AT270" s="85"/>
      <c r="AU270" s="85"/>
      <c r="AV270" s="85"/>
      <c r="AW270" s="85"/>
      <c r="AX270" s="127"/>
      <c r="AY270" s="93"/>
      <c r="AZ270" s="93"/>
      <c r="BA270" s="93"/>
      <c r="BB270" s="93"/>
      <c r="BC270" s="150"/>
      <c r="BD270" s="160"/>
      <c r="BE270" s="151"/>
      <c r="BF270" s="150"/>
      <c r="BG270" s="151"/>
      <c r="BH270" s="93"/>
      <c r="BI270" s="93"/>
      <c r="BJ270" s="93"/>
      <c r="BK270" s="93"/>
      <c r="BL270" s="161"/>
      <c r="BM270" s="128"/>
      <c r="BN270" s="128"/>
      <c r="BO270" s="163"/>
      <c r="BP270" s="159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58"/>
      <c r="CD270" s="127"/>
      <c r="CE270" s="150"/>
      <c r="CF270" s="151"/>
      <c r="CG270" s="150"/>
      <c r="CH270" s="151"/>
      <c r="CI270" s="93"/>
      <c r="CJ270" s="93"/>
      <c r="CK270" s="93"/>
      <c r="CL270" s="150"/>
      <c r="CM270" s="159"/>
      <c r="CN270" s="113"/>
      <c r="CO270" s="113"/>
      <c r="CP270" s="126"/>
      <c r="CQ270" s="159"/>
      <c r="CR270" s="124"/>
      <c r="CS270" s="124"/>
      <c r="CT270" s="124"/>
      <c r="CU270" s="124"/>
      <c r="CV270" s="124"/>
      <c r="CW270" s="124"/>
      <c r="CX270" s="124"/>
      <c r="CY270" s="124"/>
      <c r="CZ270" s="124"/>
      <c r="DA270" s="124"/>
      <c r="DB270" s="124"/>
      <c r="DC270" s="124"/>
      <c r="DD270" s="124"/>
      <c r="DE270" s="124"/>
      <c r="DF270" s="158"/>
      <c r="DG270" s="164" t="str">
        <f t="shared" si="18"/>
        <v/>
      </c>
      <c r="DH270" s="162"/>
      <c r="DI270" s="94" t="str">
        <f t="shared" si="19"/>
        <v/>
      </c>
      <c r="DJ270" s="181"/>
      <c r="DK270" s="37" t="e">
        <f>VLOOKUP(B270,Facility_Information!$B$6:$O$136,14,FALSE)</f>
        <v>#N/A</v>
      </c>
      <c r="DL270">
        <f t="shared" si="16"/>
        <v>0</v>
      </c>
      <c r="DM270" s="234" t="str">
        <f t="shared" si="17"/>
        <v/>
      </c>
    </row>
    <row r="271" spans="1:117" x14ac:dyDescent="0.25">
      <c r="A271" s="148"/>
      <c r="B271" s="142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122"/>
      <c r="W271" s="123"/>
      <c r="X271" s="232"/>
      <c r="Y271" s="232"/>
      <c r="Z271" s="125"/>
      <c r="AA271" s="124"/>
      <c r="AB271" s="125"/>
      <c r="AC271" s="124"/>
      <c r="AD271" s="124"/>
      <c r="AE271" s="124"/>
      <c r="AF271" s="125"/>
      <c r="AG271" s="124"/>
      <c r="AH271" s="124"/>
      <c r="AI271" s="124"/>
      <c r="AJ271" s="125"/>
      <c r="AK271" s="126"/>
      <c r="AL271" s="85"/>
      <c r="AM271" s="85"/>
      <c r="AN271" s="85"/>
      <c r="AO271" s="85"/>
      <c r="AP271" s="251"/>
      <c r="AQ271" s="251"/>
      <c r="AR271" s="251"/>
      <c r="AS271" s="251"/>
      <c r="AT271" s="85"/>
      <c r="AU271" s="85"/>
      <c r="AV271" s="85"/>
      <c r="AW271" s="85"/>
      <c r="AX271" s="127"/>
      <c r="AY271" s="93"/>
      <c r="AZ271" s="93"/>
      <c r="BA271" s="93"/>
      <c r="BB271" s="93"/>
      <c r="BC271" s="150"/>
      <c r="BD271" s="160"/>
      <c r="BE271" s="151"/>
      <c r="BF271" s="150"/>
      <c r="BG271" s="151"/>
      <c r="BH271" s="93"/>
      <c r="BI271" s="93"/>
      <c r="BJ271" s="93"/>
      <c r="BK271" s="93"/>
      <c r="BL271" s="161"/>
      <c r="BM271" s="128"/>
      <c r="BN271" s="128"/>
      <c r="BO271" s="163"/>
      <c r="BP271" s="159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58"/>
      <c r="CD271" s="127"/>
      <c r="CE271" s="150"/>
      <c r="CF271" s="151"/>
      <c r="CG271" s="150"/>
      <c r="CH271" s="151"/>
      <c r="CI271" s="93"/>
      <c r="CJ271" s="93"/>
      <c r="CK271" s="93"/>
      <c r="CL271" s="150"/>
      <c r="CM271" s="159"/>
      <c r="CN271" s="113"/>
      <c r="CO271" s="113"/>
      <c r="CP271" s="126"/>
      <c r="CQ271" s="159"/>
      <c r="CR271" s="124"/>
      <c r="CS271" s="124"/>
      <c r="CT271" s="124"/>
      <c r="CU271" s="124"/>
      <c r="CV271" s="124"/>
      <c r="CW271" s="124"/>
      <c r="CX271" s="124"/>
      <c r="CY271" s="124"/>
      <c r="CZ271" s="124"/>
      <c r="DA271" s="124"/>
      <c r="DB271" s="124"/>
      <c r="DC271" s="124"/>
      <c r="DD271" s="124"/>
      <c r="DE271" s="124"/>
      <c r="DF271" s="158"/>
      <c r="DG271" s="164" t="str">
        <f t="shared" si="18"/>
        <v/>
      </c>
      <c r="DH271" s="162"/>
      <c r="DI271" s="94" t="str">
        <f t="shared" si="19"/>
        <v/>
      </c>
      <c r="DJ271" s="181"/>
      <c r="DK271" s="37" t="e">
        <f>VLOOKUP(B271,Facility_Information!$B$6:$O$136,14,FALSE)</f>
        <v>#N/A</v>
      </c>
      <c r="DL271">
        <f t="shared" si="16"/>
        <v>0</v>
      </c>
      <c r="DM271" s="234" t="str">
        <f t="shared" si="17"/>
        <v/>
      </c>
    </row>
    <row r="272" spans="1:117" x14ac:dyDescent="0.25">
      <c r="A272" s="148"/>
      <c r="B272" s="142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122"/>
      <c r="W272" s="123"/>
      <c r="X272" s="232"/>
      <c r="Y272" s="232"/>
      <c r="Z272" s="125"/>
      <c r="AA272" s="124"/>
      <c r="AB272" s="125"/>
      <c r="AC272" s="124"/>
      <c r="AD272" s="124"/>
      <c r="AE272" s="124"/>
      <c r="AF272" s="125"/>
      <c r="AG272" s="124"/>
      <c r="AH272" s="124"/>
      <c r="AI272" s="124"/>
      <c r="AJ272" s="125"/>
      <c r="AK272" s="126"/>
      <c r="AL272" s="85"/>
      <c r="AM272" s="85"/>
      <c r="AN272" s="85"/>
      <c r="AO272" s="85"/>
      <c r="AP272" s="251"/>
      <c r="AQ272" s="251"/>
      <c r="AR272" s="251"/>
      <c r="AS272" s="251"/>
      <c r="AT272" s="85"/>
      <c r="AU272" s="85"/>
      <c r="AV272" s="85"/>
      <c r="AW272" s="85"/>
      <c r="AX272" s="127"/>
      <c r="AY272" s="93"/>
      <c r="AZ272" s="93"/>
      <c r="BA272" s="93"/>
      <c r="BB272" s="93"/>
      <c r="BC272" s="150"/>
      <c r="BD272" s="160"/>
      <c r="BE272" s="151"/>
      <c r="BF272" s="150"/>
      <c r="BG272" s="151"/>
      <c r="BH272" s="93"/>
      <c r="BI272" s="93"/>
      <c r="BJ272" s="93"/>
      <c r="BK272" s="93"/>
      <c r="BL272" s="161"/>
      <c r="BM272" s="128"/>
      <c r="BN272" s="128"/>
      <c r="BO272" s="163"/>
      <c r="BP272" s="159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58"/>
      <c r="CD272" s="127"/>
      <c r="CE272" s="150"/>
      <c r="CF272" s="151"/>
      <c r="CG272" s="150"/>
      <c r="CH272" s="151"/>
      <c r="CI272" s="93"/>
      <c r="CJ272" s="93"/>
      <c r="CK272" s="93"/>
      <c r="CL272" s="150"/>
      <c r="CM272" s="159"/>
      <c r="CN272" s="113"/>
      <c r="CO272" s="113"/>
      <c r="CP272" s="126"/>
      <c r="CQ272" s="159"/>
      <c r="CR272" s="124"/>
      <c r="CS272" s="124"/>
      <c r="CT272" s="124"/>
      <c r="CU272" s="124"/>
      <c r="CV272" s="124"/>
      <c r="CW272" s="124"/>
      <c r="CX272" s="124"/>
      <c r="CY272" s="124"/>
      <c r="CZ272" s="124"/>
      <c r="DA272" s="124"/>
      <c r="DB272" s="124"/>
      <c r="DC272" s="124"/>
      <c r="DD272" s="124"/>
      <c r="DE272" s="124"/>
      <c r="DF272" s="158"/>
      <c r="DG272" s="164" t="str">
        <f t="shared" si="18"/>
        <v/>
      </c>
      <c r="DH272" s="162"/>
      <c r="DI272" s="94" t="str">
        <f t="shared" si="19"/>
        <v/>
      </c>
      <c r="DJ272" s="181"/>
      <c r="DK272" s="37" t="e">
        <f>VLOOKUP(B272,Facility_Information!$B$6:$O$136,14,FALSE)</f>
        <v>#N/A</v>
      </c>
      <c r="DL272">
        <f t="shared" si="16"/>
        <v>0</v>
      </c>
      <c r="DM272" s="234" t="str">
        <f t="shared" si="17"/>
        <v/>
      </c>
    </row>
    <row r="273" spans="1:117" x14ac:dyDescent="0.25">
      <c r="A273" s="148"/>
      <c r="B273" s="142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122"/>
      <c r="W273" s="123"/>
      <c r="X273" s="232"/>
      <c r="Y273" s="232"/>
      <c r="Z273" s="125"/>
      <c r="AA273" s="124"/>
      <c r="AB273" s="125"/>
      <c r="AC273" s="124"/>
      <c r="AD273" s="124"/>
      <c r="AE273" s="124"/>
      <c r="AF273" s="125"/>
      <c r="AG273" s="124"/>
      <c r="AH273" s="124"/>
      <c r="AI273" s="124"/>
      <c r="AJ273" s="125"/>
      <c r="AK273" s="126"/>
      <c r="AL273" s="85"/>
      <c r="AM273" s="85"/>
      <c r="AN273" s="85"/>
      <c r="AO273" s="85"/>
      <c r="AP273" s="251"/>
      <c r="AQ273" s="251"/>
      <c r="AR273" s="251"/>
      <c r="AS273" s="251"/>
      <c r="AT273" s="85"/>
      <c r="AU273" s="85"/>
      <c r="AV273" s="85"/>
      <c r="AW273" s="85"/>
      <c r="AX273" s="127"/>
      <c r="AY273" s="93"/>
      <c r="AZ273" s="93"/>
      <c r="BA273" s="93"/>
      <c r="BB273" s="93"/>
      <c r="BC273" s="150"/>
      <c r="BD273" s="160"/>
      <c r="BE273" s="151"/>
      <c r="BF273" s="150"/>
      <c r="BG273" s="151"/>
      <c r="BH273" s="93"/>
      <c r="BI273" s="93"/>
      <c r="BJ273" s="93"/>
      <c r="BK273" s="93"/>
      <c r="BL273" s="161"/>
      <c r="BM273" s="128"/>
      <c r="BN273" s="128"/>
      <c r="BO273" s="163"/>
      <c r="BP273" s="159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58"/>
      <c r="CD273" s="127"/>
      <c r="CE273" s="150"/>
      <c r="CF273" s="151"/>
      <c r="CG273" s="150"/>
      <c r="CH273" s="151"/>
      <c r="CI273" s="93"/>
      <c r="CJ273" s="93"/>
      <c r="CK273" s="93"/>
      <c r="CL273" s="150"/>
      <c r="CM273" s="159"/>
      <c r="CN273" s="113"/>
      <c r="CO273" s="113"/>
      <c r="CP273" s="126"/>
      <c r="CQ273" s="159"/>
      <c r="CR273" s="124"/>
      <c r="CS273" s="124"/>
      <c r="CT273" s="124"/>
      <c r="CU273" s="124"/>
      <c r="CV273" s="124"/>
      <c r="CW273" s="124"/>
      <c r="CX273" s="124"/>
      <c r="CY273" s="124"/>
      <c r="CZ273" s="124"/>
      <c r="DA273" s="124"/>
      <c r="DB273" s="124"/>
      <c r="DC273" s="124"/>
      <c r="DD273" s="124"/>
      <c r="DE273" s="124"/>
      <c r="DF273" s="158"/>
      <c r="DG273" s="164" t="str">
        <f t="shared" si="18"/>
        <v/>
      </c>
      <c r="DH273" s="162"/>
      <c r="DI273" s="94" t="str">
        <f t="shared" si="19"/>
        <v/>
      </c>
      <c r="DJ273" s="181"/>
      <c r="DK273" s="37" t="e">
        <f>VLOOKUP(B273,Facility_Information!$B$6:$O$136,14,FALSE)</f>
        <v>#N/A</v>
      </c>
      <c r="DL273">
        <f t="shared" si="16"/>
        <v>0</v>
      </c>
      <c r="DM273" s="234" t="str">
        <f t="shared" si="17"/>
        <v/>
      </c>
    </row>
    <row r="274" spans="1:117" x14ac:dyDescent="0.25">
      <c r="A274" s="148"/>
      <c r="B274" s="142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122"/>
      <c r="W274" s="123"/>
      <c r="X274" s="232"/>
      <c r="Y274" s="232"/>
      <c r="Z274" s="125"/>
      <c r="AA274" s="124"/>
      <c r="AB274" s="125"/>
      <c r="AC274" s="124"/>
      <c r="AD274" s="124"/>
      <c r="AE274" s="124"/>
      <c r="AF274" s="125"/>
      <c r="AG274" s="124"/>
      <c r="AH274" s="124"/>
      <c r="AI274" s="124"/>
      <c r="AJ274" s="125"/>
      <c r="AK274" s="126"/>
      <c r="AL274" s="85"/>
      <c r="AM274" s="85"/>
      <c r="AN274" s="85"/>
      <c r="AO274" s="85"/>
      <c r="AP274" s="251"/>
      <c r="AQ274" s="251"/>
      <c r="AR274" s="251"/>
      <c r="AS274" s="251"/>
      <c r="AT274" s="85"/>
      <c r="AU274" s="85"/>
      <c r="AV274" s="85"/>
      <c r="AW274" s="85"/>
      <c r="AX274" s="127"/>
      <c r="AY274" s="93"/>
      <c r="AZ274" s="93"/>
      <c r="BA274" s="93"/>
      <c r="BB274" s="93"/>
      <c r="BC274" s="150"/>
      <c r="BD274" s="160"/>
      <c r="BE274" s="151"/>
      <c r="BF274" s="150"/>
      <c r="BG274" s="151"/>
      <c r="BH274" s="93"/>
      <c r="BI274" s="93"/>
      <c r="BJ274" s="93"/>
      <c r="BK274" s="93"/>
      <c r="BL274" s="161"/>
      <c r="BM274" s="128"/>
      <c r="BN274" s="128"/>
      <c r="BO274" s="163"/>
      <c r="BP274" s="159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58"/>
      <c r="CD274" s="127"/>
      <c r="CE274" s="150"/>
      <c r="CF274" s="151"/>
      <c r="CG274" s="150"/>
      <c r="CH274" s="151"/>
      <c r="CI274" s="93"/>
      <c r="CJ274" s="93"/>
      <c r="CK274" s="93"/>
      <c r="CL274" s="150"/>
      <c r="CM274" s="159"/>
      <c r="CN274" s="113"/>
      <c r="CO274" s="113"/>
      <c r="CP274" s="126"/>
      <c r="CQ274" s="159"/>
      <c r="CR274" s="124"/>
      <c r="CS274" s="124"/>
      <c r="CT274" s="124"/>
      <c r="CU274" s="124"/>
      <c r="CV274" s="124"/>
      <c r="CW274" s="124"/>
      <c r="CX274" s="124"/>
      <c r="CY274" s="124"/>
      <c r="CZ274" s="124"/>
      <c r="DA274" s="124"/>
      <c r="DB274" s="124"/>
      <c r="DC274" s="124"/>
      <c r="DD274" s="124"/>
      <c r="DE274" s="124"/>
      <c r="DF274" s="158"/>
      <c r="DG274" s="164" t="str">
        <f t="shared" si="18"/>
        <v/>
      </c>
      <c r="DH274" s="162"/>
      <c r="DI274" s="94" t="str">
        <f t="shared" si="19"/>
        <v/>
      </c>
      <c r="DJ274" s="181"/>
      <c r="DK274" s="37" t="e">
        <f>VLOOKUP(B274,Facility_Information!$B$6:$O$136,14,FALSE)</f>
        <v>#N/A</v>
      </c>
      <c r="DL274">
        <f t="shared" si="16"/>
        <v>0</v>
      </c>
      <c r="DM274" s="234" t="str">
        <f t="shared" si="17"/>
        <v/>
      </c>
    </row>
    <row r="275" spans="1:117" x14ac:dyDescent="0.25">
      <c r="A275" s="148"/>
      <c r="B275" s="142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122"/>
      <c r="W275" s="123"/>
      <c r="X275" s="232"/>
      <c r="Y275" s="232"/>
      <c r="Z275" s="125"/>
      <c r="AA275" s="124"/>
      <c r="AB275" s="125"/>
      <c r="AC275" s="124"/>
      <c r="AD275" s="124"/>
      <c r="AE275" s="124"/>
      <c r="AF275" s="125"/>
      <c r="AG275" s="124"/>
      <c r="AH275" s="124"/>
      <c r="AI275" s="124"/>
      <c r="AJ275" s="125"/>
      <c r="AK275" s="126"/>
      <c r="AL275" s="85"/>
      <c r="AM275" s="85"/>
      <c r="AN275" s="85"/>
      <c r="AO275" s="85"/>
      <c r="AP275" s="251"/>
      <c r="AQ275" s="251"/>
      <c r="AR275" s="251"/>
      <c r="AS275" s="251"/>
      <c r="AT275" s="85"/>
      <c r="AU275" s="85"/>
      <c r="AV275" s="85"/>
      <c r="AW275" s="85"/>
      <c r="AX275" s="127"/>
      <c r="AY275" s="93"/>
      <c r="AZ275" s="93"/>
      <c r="BA275" s="93"/>
      <c r="BB275" s="93"/>
      <c r="BC275" s="150"/>
      <c r="BD275" s="160"/>
      <c r="BE275" s="151"/>
      <c r="BF275" s="150"/>
      <c r="BG275" s="151"/>
      <c r="BH275" s="93"/>
      <c r="BI275" s="93"/>
      <c r="BJ275" s="93"/>
      <c r="BK275" s="93"/>
      <c r="BL275" s="161"/>
      <c r="BM275" s="128"/>
      <c r="BN275" s="128"/>
      <c r="BO275" s="163"/>
      <c r="BP275" s="159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58"/>
      <c r="CD275" s="127"/>
      <c r="CE275" s="150"/>
      <c r="CF275" s="151"/>
      <c r="CG275" s="150"/>
      <c r="CH275" s="151"/>
      <c r="CI275" s="93"/>
      <c r="CJ275" s="93"/>
      <c r="CK275" s="93"/>
      <c r="CL275" s="150"/>
      <c r="CM275" s="159"/>
      <c r="CN275" s="113"/>
      <c r="CO275" s="113"/>
      <c r="CP275" s="126"/>
      <c r="CQ275" s="159"/>
      <c r="CR275" s="124"/>
      <c r="CS275" s="124"/>
      <c r="CT275" s="124"/>
      <c r="CU275" s="124"/>
      <c r="CV275" s="124"/>
      <c r="CW275" s="124"/>
      <c r="CX275" s="124"/>
      <c r="CY275" s="124"/>
      <c r="CZ275" s="124"/>
      <c r="DA275" s="124"/>
      <c r="DB275" s="124"/>
      <c r="DC275" s="124"/>
      <c r="DD275" s="124"/>
      <c r="DE275" s="124"/>
      <c r="DF275" s="158"/>
      <c r="DG275" s="164" t="str">
        <f t="shared" si="18"/>
        <v/>
      </c>
      <c r="DH275" s="162"/>
      <c r="DI275" s="94" t="str">
        <f t="shared" si="19"/>
        <v/>
      </c>
      <c r="DJ275" s="181"/>
      <c r="DK275" s="37" t="e">
        <f>VLOOKUP(B275,Facility_Information!$B$6:$O$136,14,FALSE)</f>
        <v>#N/A</v>
      </c>
      <c r="DL275">
        <f t="shared" si="16"/>
        <v>0</v>
      </c>
      <c r="DM275" s="234" t="str">
        <f t="shared" si="17"/>
        <v/>
      </c>
    </row>
    <row r="276" spans="1:117" x14ac:dyDescent="0.25">
      <c r="A276" s="148"/>
      <c r="B276" s="142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122"/>
      <c r="W276" s="123"/>
      <c r="X276" s="232"/>
      <c r="Y276" s="232"/>
      <c r="Z276" s="125"/>
      <c r="AA276" s="124"/>
      <c r="AB276" s="125"/>
      <c r="AC276" s="124"/>
      <c r="AD276" s="124"/>
      <c r="AE276" s="124"/>
      <c r="AF276" s="125"/>
      <c r="AG276" s="124"/>
      <c r="AH276" s="124"/>
      <c r="AI276" s="124"/>
      <c r="AJ276" s="125"/>
      <c r="AK276" s="126"/>
      <c r="AL276" s="85"/>
      <c r="AM276" s="85"/>
      <c r="AN276" s="85"/>
      <c r="AO276" s="85"/>
      <c r="AP276" s="251"/>
      <c r="AQ276" s="251"/>
      <c r="AR276" s="251"/>
      <c r="AS276" s="251"/>
      <c r="AT276" s="85"/>
      <c r="AU276" s="85"/>
      <c r="AV276" s="85"/>
      <c r="AW276" s="85"/>
      <c r="AX276" s="127"/>
      <c r="AY276" s="93"/>
      <c r="AZ276" s="93"/>
      <c r="BA276" s="93"/>
      <c r="BB276" s="93"/>
      <c r="BC276" s="150"/>
      <c r="BD276" s="160"/>
      <c r="BE276" s="151"/>
      <c r="BF276" s="150"/>
      <c r="BG276" s="151"/>
      <c r="BH276" s="93"/>
      <c r="BI276" s="93"/>
      <c r="BJ276" s="93"/>
      <c r="BK276" s="93"/>
      <c r="BL276" s="161"/>
      <c r="BM276" s="128"/>
      <c r="BN276" s="128"/>
      <c r="BO276" s="163"/>
      <c r="BP276" s="159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58"/>
      <c r="CD276" s="127"/>
      <c r="CE276" s="150"/>
      <c r="CF276" s="151"/>
      <c r="CG276" s="150"/>
      <c r="CH276" s="151"/>
      <c r="CI276" s="93"/>
      <c r="CJ276" s="93"/>
      <c r="CK276" s="93"/>
      <c r="CL276" s="150"/>
      <c r="CM276" s="159"/>
      <c r="CN276" s="113"/>
      <c r="CO276" s="113"/>
      <c r="CP276" s="126"/>
      <c r="CQ276" s="159"/>
      <c r="CR276" s="124"/>
      <c r="CS276" s="124"/>
      <c r="CT276" s="124"/>
      <c r="CU276" s="124"/>
      <c r="CV276" s="124"/>
      <c r="CW276" s="124"/>
      <c r="CX276" s="124"/>
      <c r="CY276" s="124"/>
      <c r="CZ276" s="124"/>
      <c r="DA276" s="124"/>
      <c r="DB276" s="124"/>
      <c r="DC276" s="124"/>
      <c r="DD276" s="124"/>
      <c r="DE276" s="124"/>
      <c r="DF276" s="158"/>
      <c r="DG276" s="164" t="str">
        <f t="shared" si="18"/>
        <v/>
      </c>
      <c r="DH276" s="162"/>
      <c r="DI276" s="94" t="str">
        <f t="shared" si="19"/>
        <v/>
      </c>
      <c r="DJ276" s="181"/>
      <c r="DK276" s="37" t="e">
        <f>VLOOKUP(B276,Facility_Information!$B$6:$O$136,14,FALSE)</f>
        <v>#N/A</v>
      </c>
      <c r="DL276">
        <f t="shared" si="16"/>
        <v>0</v>
      </c>
      <c r="DM276" s="234" t="str">
        <f t="shared" si="17"/>
        <v/>
      </c>
    </row>
    <row r="277" spans="1:117" x14ac:dyDescent="0.25">
      <c r="A277" s="148"/>
      <c r="B277" s="142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122"/>
      <c r="W277" s="123"/>
      <c r="X277" s="232"/>
      <c r="Y277" s="232"/>
      <c r="Z277" s="125"/>
      <c r="AA277" s="124"/>
      <c r="AB277" s="125"/>
      <c r="AC277" s="124"/>
      <c r="AD277" s="124"/>
      <c r="AE277" s="124"/>
      <c r="AF277" s="125"/>
      <c r="AG277" s="124"/>
      <c r="AH277" s="124"/>
      <c r="AI277" s="124"/>
      <c r="AJ277" s="125"/>
      <c r="AK277" s="126"/>
      <c r="AL277" s="85"/>
      <c r="AM277" s="85"/>
      <c r="AN277" s="85"/>
      <c r="AO277" s="85"/>
      <c r="AP277" s="251"/>
      <c r="AQ277" s="251"/>
      <c r="AR277" s="251"/>
      <c r="AS277" s="251"/>
      <c r="AT277" s="85"/>
      <c r="AU277" s="85"/>
      <c r="AV277" s="85"/>
      <c r="AW277" s="85"/>
      <c r="AX277" s="127"/>
      <c r="AY277" s="93"/>
      <c r="AZ277" s="93"/>
      <c r="BA277" s="93"/>
      <c r="BB277" s="93"/>
      <c r="BC277" s="150"/>
      <c r="BD277" s="160"/>
      <c r="BE277" s="151"/>
      <c r="BF277" s="150"/>
      <c r="BG277" s="151"/>
      <c r="BH277" s="93"/>
      <c r="BI277" s="93"/>
      <c r="BJ277" s="93"/>
      <c r="BK277" s="93"/>
      <c r="BL277" s="161"/>
      <c r="BM277" s="128"/>
      <c r="BN277" s="128"/>
      <c r="BO277" s="163"/>
      <c r="BP277" s="159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58"/>
      <c r="CD277" s="127"/>
      <c r="CE277" s="150"/>
      <c r="CF277" s="151"/>
      <c r="CG277" s="150"/>
      <c r="CH277" s="151"/>
      <c r="CI277" s="93"/>
      <c r="CJ277" s="93"/>
      <c r="CK277" s="93"/>
      <c r="CL277" s="150"/>
      <c r="CM277" s="159"/>
      <c r="CN277" s="113"/>
      <c r="CO277" s="113"/>
      <c r="CP277" s="126"/>
      <c r="CQ277" s="159"/>
      <c r="CR277" s="124"/>
      <c r="CS277" s="124"/>
      <c r="CT277" s="124"/>
      <c r="CU277" s="124"/>
      <c r="CV277" s="124"/>
      <c r="CW277" s="124"/>
      <c r="CX277" s="124"/>
      <c r="CY277" s="124"/>
      <c r="CZ277" s="124"/>
      <c r="DA277" s="124"/>
      <c r="DB277" s="124"/>
      <c r="DC277" s="124"/>
      <c r="DD277" s="124"/>
      <c r="DE277" s="124"/>
      <c r="DF277" s="158"/>
      <c r="DG277" s="164" t="str">
        <f t="shared" si="18"/>
        <v/>
      </c>
      <c r="DH277" s="162"/>
      <c r="DI277" s="94" t="str">
        <f t="shared" si="19"/>
        <v/>
      </c>
      <c r="DJ277" s="181"/>
      <c r="DK277" s="37" t="e">
        <f>VLOOKUP(B277,Facility_Information!$B$6:$O$136,14,FALSE)</f>
        <v>#N/A</v>
      </c>
      <c r="DL277">
        <f t="shared" si="16"/>
        <v>0</v>
      </c>
      <c r="DM277" s="234" t="str">
        <f t="shared" si="17"/>
        <v/>
      </c>
    </row>
    <row r="278" spans="1:117" x14ac:dyDescent="0.25">
      <c r="A278" s="148"/>
      <c r="B278" s="142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122"/>
      <c r="W278" s="123"/>
      <c r="X278" s="232"/>
      <c r="Y278" s="232"/>
      <c r="Z278" s="125"/>
      <c r="AA278" s="124"/>
      <c r="AB278" s="125"/>
      <c r="AC278" s="124"/>
      <c r="AD278" s="124"/>
      <c r="AE278" s="124"/>
      <c r="AF278" s="125"/>
      <c r="AG278" s="124"/>
      <c r="AH278" s="124"/>
      <c r="AI278" s="124"/>
      <c r="AJ278" s="125"/>
      <c r="AK278" s="126"/>
      <c r="AL278" s="85"/>
      <c r="AM278" s="85"/>
      <c r="AN278" s="85"/>
      <c r="AO278" s="85"/>
      <c r="AP278" s="251"/>
      <c r="AQ278" s="251"/>
      <c r="AR278" s="251"/>
      <c r="AS278" s="251"/>
      <c r="AT278" s="85"/>
      <c r="AU278" s="85"/>
      <c r="AV278" s="85"/>
      <c r="AW278" s="85"/>
      <c r="AX278" s="127"/>
      <c r="AY278" s="93"/>
      <c r="AZ278" s="93"/>
      <c r="BA278" s="93"/>
      <c r="BB278" s="93"/>
      <c r="BC278" s="150"/>
      <c r="BD278" s="160"/>
      <c r="BE278" s="151"/>
      <c r="BF278" s="150"/>
      <c r="BG278" s="151"/>
      <c r="BH278" s="93"/>
      <c r="BI278" s="93"/>
      <c r="BJ278" s="93"/>
      <c r="BK278" s="93"/>
      <c r="BL278" s="161"/>
      <c r="BM278" s="128"/>
      <c r="BN278" s="128"/>
      <c r="BO278" s="163"/>
      <c r="BP278" s="159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58"/>
      <c r="CD278" s="127"/>
      <c r="CE278" s="150"/>
      <c r="CF278" s="151"/>
      <c r="CG278" s="150"/>
      <c r="CH278" s="151"/>
      <c r="CI278" s="93"/>
      <c r="CJ278" s="93"/>
      <c r="CK278" s="93"/>
      <c r="CL278" s="150"/>
      <c r="CM278" s="159"/>
      <c r="CN278" s="113"/>
      <c r="CO278" s="113"/>
      <c r="CP278" s="126"/>
      <c r="CQ278" s="159"/>
      <c r="CR278" s="124"/>
      <c r="CS278" s="124"/>
      <c r="CT278" s="124"/>
      <c r="CU278" s="124"/>
      <c r="CV278" s="124"/>
      <c r="CW278" s="124"/>
      <c r="CX278" s="124"/>
      <c r="CY278" s="124"/>
      <c r="CZ278" s="124"/>
      <c r="DA278" s="124"/>
      <c r="DB278" s="124"/>
      <c r="DC278" s="124"/>
      <c r="DD278" s="124"/>
      <c r="DE278" s="124"/>
      <c r="DF278" s="158"/>
      <c r="DG278" s="164" t="str">
        <f t="shared" si="18"/>
        <v/>
      </c>
      <c r="DH278" s="162"/>
      <c r="DI278" s="94" t="str">
        <f t="shared" si="19"/>
        <v/>
      </c>
      <c r="DJ278" s="181"/>
      <c r="DK278" s="37" t="e">
        <f>VLOOKUP(B278,Facility_Information!$B$6:$O$136,14,FALSE)</f>
        <v>#N/A</v>
      </c>
      <c r="DL278">
        <f t="shared" si="16"/>
        <v>0</v>
      </c>
      <c r="DM278" s="234" t="str">
        <f t="shared" si="17"/>
        <v/>
      </c>
    </row>
    <row r="279" spans="1:117" x14ac:dyDescent="0.25">
      <c r="A279" s="148"/>
      <c r="B279" s="142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122"/>
      <c r="W279" s="123"/>
      <c r="X279" s="232"/>
      <c r="Y279" s="232"/>
      <c r="Z279" s="125"/>
      <c r="AA279" s="124"/>
      <c r="AB279" s="125"/>
      <c r="AC279" s="124"/>
      <c r="AD279" s="124"/>
      <c r="AE279" s="124"/>
      <c r="AF279" s="125"/>
      <c r="AG279" s="124"/>
      <c r="AH279" s="124"/>
      <c r="AI279" s="124"/>
      <c r="AJ279" s="125"/>
      <c r="AK279" s="126"/>
      <c r="AL279" s="85"/>
      <c r="AM279" s="85"/>
      <c r="AN279" s="85"/>
      <c r="AO279" s="85"/>
      <c r="AP279" s="251"/>
      <c r="AQ279" s="251"/>
      <c r="AR279" s="251"/>
      <c r="AS279" s="251"/>
      <c r="AT279" s="85"/>
      <c r="AU279" s="85"/>
      <c r="AV279" s="85"/>
      <c r="AW279" s="85"/>
      <c r="AX279" s="127"/>
      <c r="AY279" s="93"/>
      <c r="AZ279" s="93"/>
      <c r="BA279" s="93"/>
      <c r="BB279" s="93"/>
      <c r="BC279" s="150"/>
      <c r="BD279" s="160"/>
      <c r="BE279" s="151"/>
      <c r="BF279" s="150"/>
      <c r="BG279" s="151"/>
      <c r="BH279" s="93"/>
      <c r="BI279" s="93"/>
      <c r="BJ279" s="93"/>
      <c r="BK279" s="93"/>
      <c r="BL279" s="161"/>
      <c r="BM279" s="128"/>
      <c r="BN279" s="128"/>
      <c r="BO279" s="163"/>
      <c r="BP279" s="159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58"/>
      <c r="CD279" s="127"/>
      <c r="CE279" s="150"/>
      <c r="CF279" s="151"/>
      <c r="CG279" s="150"/>
      <c r="CH279" s="151"/>
      <c r="CI279" s="93"/>
      <c r="CJ279" s="93"/>
      <c r="CK279" s="93"/>
      <c r="CL279" s="150"/>
      <c r="CM279" s="159"/>
      <c r="CN279" s="113"/>
      <c r="CO279" s="113"/>
      <c r="CP279" s="126"/>
      <c r="CQ279" s="159"/>
      <c r="CR279" s="124"/>
      <c r="CS279" s="124"/>
      <c r="CT279" s="124"/>
      <c r="CU279" s="124"/>
      <c r="CV279" s="124"/>
      <c r="CW279" s="124"/>
      <c r="CX279" s="124"/>
      <c r="CY279" s="124"/>
      <c r="CZ279" s="124"/>
      <c r="DA279" s="124"/>
      <c r="DB279" s="124"/>
      <c r="DC279" s="124"/>
      <c r="DD279" s="124"/>
      <c r="DE279" s="124"/>
      <c r="DF279" s="158"/>
      <c r="DG279" s="164" t="str">
        <f t="shared" si="18"/>
        <v/>
      </c>
      <c r="DH279" s="162"/>
      <c r="DI279" s="94" t="str">
        <f t="shared" si="19"/>
        <v/>
      </c>
      <c r="DJ279" s="181"/>
      <c r="DK279" s="37" t="e">
        <f>VLOOKUP(B279,Facility_Information!$B$6:$O$136,14,FALSE)</f>
        <v>#N/A</v>
      </c>
      <c r="DL279">
        <f t="shared" si="16"/>
        <v>0</v>
      </c>
      <c r="DM279" s="234" t="str">
        <f t="shared" si="17"/>
        <v/>
      </c>
    </row>
    <row r="280" spans="1:117" x14ac:dyDescent="0.25">
      <c r="A280" s="148"/>
      <c r="B280" s="142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122"/>
      <c r="W280" s="123"/>
      <c r="X280" s="232"/>
      <c r="Y280" s="232"/>
      <c r="Z280" s="125"/>
      <c r="AA280" s="124"/>
      <c r="AB280" s="125"/>
      <c r="AC280" s="124"/>
      <c r="AD280" s="124"/>
      <c r="AE280" s="124"/>
      <c r="AF280" s="125"/>
      <c r="AG280" s="124"/>
      <c r="AH280" s="124"/>
      <c r="AI280" s="124"/>
      <c r="AJ280" s="125"/>
      <c r="AK280" s="126"/>
      <c r="AL280" s="85"/>
      <c r="AM280" s="85"/>
      <c r="AN280" s="85"/>
      <c r="AO280" s="85"/>
      <c r="AP280" s="251"/>
      <c r="AQ280" s="251"/>
      <c r="AR280" s="251"/>
      <c r="AS280" s="251"/>
      <c r="AT280" s="85"/>
      <c r="AU280" s="85"/>
      <c r="AV280" s="85"/>
      <c r="AW280" s="85"/>
      <c r="AX280" s="127"/>
      <c r="AY280" s="93"/>
      <c r="AZ280" s="93"/>
      <c r="BA280" s="93"/>
      <c r="BB280" s="93"/>
      <c r="BC280" s="150"/>
      <c r="BD280" s="160"/>
      <c r="BE280" s="151"/>
      <c r="BF280" s="150"/>
      <c r="BG280" s="151"/>
      <c r="BH280" s="93"/>
      <c r="BI280" s="93"/>
      <c r="BJ280" s="93"/>
      <c r="BK280" s="93"/>
      <c r="BL280" s="161"/>
      <c r="BM280" s="128"/>
      <c r="BN280" s="128"/>
      <c r="BO280" s="163"/>
      <c r="BP280" s="159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58"/>
      <c r="CD280" s="127"/>
      <c r="CE280" s="150"/>
      <c r="CF280" s="151"/>
      <c r="CG280" s="150"/>
      <c r="CH280" s="151"/>
      <c r="CI280" s="93"/>
      <c r="CJ280" s="93"/>
      <c r="CK280" s="93"/>
      <c r="CL280" s="150"/>
      <c r="CM280" s="159"/>
      <c r="CN280" s="113"/>
      <c r="CO280" s="113"/>
      <c r="CP280" s="126"/>
      <c r="CQ280" s="159"/>
      <c r="CR280" s="124"/>
      <c r="CS280" s="124"/>
      <c r="CT280" s="124"/>
      <c r="CU280" s="124"/>
      <c r="CV280" s="124"/>
      <c r="CW280" s="124"/>
      <c r="CX280" s="124"/>
      <c r="CY280" s="124"/>
      <c r="CZ280" s="124"/>
      <c r="DA280" s="124"/>
      <c r="DB280" s="124"/>
      <c r="DC280" s="124"/>
      <c r="DD280" s="124"/>
      <c r="DE280" s="124"/>
      <c r="DF280" s="158"/>
      <c r="DG280" s="164" t="str">
        <f t="shared" si="18"/>
        <v/>
      </c>
      <c r="DH280" s="162"/>
      <c r="DI280" s="94" t="str">
        <f t="shared" si="19"/>
        <v/>
      </c>
      <c r="DJ280" s="181"/>
      <c r="DK280" s="37" t="e">
        <f>VLOOKUP(B280,Facility_Information!$B$6:$O$136,14,FALSE)</f>
        <v>#N/A</v>
      </c>
      <c r="DL280">
        <f t="shared" si="16"/>
        <v>0</v>
      </c>
      <c r="DM280" s="234" t="str">
        <f t="shared" si="17"/>
        <v/>
      </c>
    </row>
    <row r="281" spans="1:117" x14ac:dyDescent="0.25">
      <c r="A281" s="148"/>
      <c r="B281" s="142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122"/>
      <c r="W281" s="123"/>
      <c r="X281" s="232"/>
      <c r="Y281" s="232"/>
      <c r="Z281" s="125"/>
      <c r="AA281" s="124"/>
      <c r="AB281" s="125"/>
      <c r="AC281" s="124"/>
      <c r="AD281" s="124"/>
      <c r="AE281" s="124"/>
      <c r="AF281" s="125"/>
      <c r="AG281" s="124"/>
      <c r="AH281" s="124"/>
      <c r="AI281" s="124"/>
      <c r="AJ281" s="125"/>
      <c r="AK281" s="126"/>
      <c r="AL281" s="85"/>
      <c r="AM281" s="85"/>
      <c r="AN281" s="85"/>
      <c r="AO281" s="85"/>
      <c r="AP281" s="251"/>
      <c r="AQ281" s="251"/>
      <c r="AR281" s="251"/>
      <c r="AS281" s="251"/>
      <c r="AT281" s="85"/>
      <c r="AU281" s="85"/>
      <c r="AV281" s="85"/>
      <c r="AW281" s="85"/>
      <c r="AX281" s="127"/>
      <c r="AY281" s="93"/>
      <c r="AZ281" s="93"/>
      <c r="BA281" s="93"/>
      <c r="BB281" s="93"/>
      <c r="BC281" s="150"/>
      <c r="BD281" s="160"/>
      <c r="BE281" s="151"/>
      <c r="BF281" s="150"/>
      <c r="BG281" s="151"/>
      <c r="BH281" s="93"/>
      <c r="BI281" s="93"/>
      <c r="BJ281" s="93"/>
      <c r="BK281" s="93"/>
      <c r="BL281" s="161"/>
      <c r="BM281" s="128"/>
      <c r="BN281" s="128"/>
      <c r="BO281" s="163"/>
      <c r="BP281" s="159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58"/>
      <c r="CD281" s="127"/>
      <c r="CE281" s="150"/>
      <c r="CF281" s="151"/>
      <c r="CG281" s="150"/>
      <c r="CH281" s="151"/>
      <c r="CI281" s="93"/>
      <c r="CJ281" s="93"/>
      <c r="CK281" s="93"/>
      <c r="CL281" s="150"/>
      <c r="CM281" s="159"/>
      <c r="CN281" s="113"/>
      <c r="CO281" s="113"/>
      <c r="CP281" s="126"/>
      <c r="CQ281" s="159"/>
      <c r="CR281" s="124"/>
      <c r="CS281" s="124"/>
      <c r="CT281" s="124"/>
      <c r="CU281" s="124"/>
      <c r="CV281" s="124"/>
      <c r="CW281" s="124"/>
      <c r="CX281" s="124"/>
      <c r="CY281" s="124"/>
      <c r="CZ281" s="124"/>
      <c r="DA281" s="124"/>
      <c r="DB281" s="124"/>
      <c r="DC281" s="124"/>
      <c r="DD281" s="124"/>
      <c r="DE281" s="124"/>
      <c r="DF281" s="158"/>
      <c r="DG281" s="164" t="str">
        <f t="shared" si="18"/>
        <v/>
      </c>
      <c r="DH281" s="162"/>
      <c r="DI281" s="94" t="str">
        <f t="shared" si="19"/>
        <v/>
      </c>
      <c r="DJ281" s="181"/>
      <c r="DK281" s="37" t="e">
        <f>VLOOKUP(B281,Facility_Information!$B$6:$O$136,14,FALSE)</f>
        <v>#N/A</v>
      </c>
      <c r="DL281">
        <f t="shared" si="16"/>
        <v>0</v>
      </c>
      <c r="DM281" s="234" t="str">
        <f t="shared" si="17"/>
        <v/>
      </c>
    </row>
    <row r="282" spans="1:117" x14ac:dyDescent="0.25">
      <c r="A282" s="148"/>
      <c r="B282" s="142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122"/>
      <c r="W282" s="123"/>
      <c r="X282" s="232"/>
      <c r="Y282" s="232"/>
      <c r="Z282" s="125"/>
      <c r="AA282" s="124"/>
      <c r="AB282" s="125"/>
      <c r="AC282" s="124"/>
      <c r="AD282" s="124"/>
      <c r="AE282" s="124"/>
      <c r="AF282" s="125"/>
      <c r="AG282" s="124"/>
      <c r="AH282" s="124"/>
      <c r="AI282" s="124"/>
      <c r="AJ282" s="125"/>
      <c r="AK282" s="126"/>
      <c r="AL282" s="85"/>
      <c r="AM282" s="85"/>
      <c r="AN282" s="85"/>
      <c r="AO282" s="85"/>
      <c r="AP282" s="251"/>
      <c r="AQ282" s="251"/>
      <c r="AR282" s="251"/>
      <c r="AS282" s="251"/>
      <c r="AT282" s="85"/>
      <c r="AU282" s="85"/>
      <c r="AV282" s="85"/>
      <c r="AW282" s="85"/>
      <c r="AX282" s="127"/>
      <c r="AY282" s="93"/>
      <c r="AZ282" s="93"/>
      <c r="BA282" s="93"/>
      <c r="BB282" s="93"/>
      <c r="BC282" s="150"/>
      <c r="BD282" s="160"/>
      <c r="BE282" s="151"/>
      <c r="BF282" s="150"/>
      <c r="BG282" s="151"/>
      <c r="BH282" s="93"/>
      <c r="BI282" s="93"/>
      <c r="BJ282" s="93"/>
      <c r="BK282" s="93"/>
      <c r="BL282" s="161"/>
      <c r="BM282" s="128"/>
      <c r="BN282" s="128"/>
      <c r="BO282" s="163"/>
      <c r="BP282" s="159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58"/>
      <c r="CD282" s="127"/>
      <c r="CE282" s="150"/>
      <c r="CF282" s="151"/>
      <c r="CG282" s="150"/>
      <c r="CH282" s="151"/>
      <c r="CI282" s="93"/>
      <c r="CJ282" s="93"/>
      <c r="CK282" s="93"/>
      <c r="CL282" s="150"/>
      <c r="CM282" s="159"/>
      <c r="CN282" s="113"/>
      <c r="CO282" s="113"/>
      <c r="CP282" s="126"/>
      <c r="CQ282" s="159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58"/>
      <c r="DG282" s="164" t="str">
        <f t="shared" si="18"/>
        <v/>
      </c>
      <c r="DH282" s="162"/>
      <c r="DI282" s="94" t="str">
        <f t="shared" si="19"/>
        <v/>
      </c>
      <c r="DJ282" s="181"/>
      <c r="DK282" s="37" t="e">
        <f>VLOOKUP(B282,Facility_Information!$B$6:$O$136,14,FALSE)</f>
        <v>#N/A</v>
      </c>
      <c r="DL282">
        <f t="shared" si="16"/>
        <v>0</v>
      </c>
      <c r="DM282" s="234" t="str">
        <f t="shared" si="17"/>
        <v/>
      </c>
    </row>
    <row r="283" spans="1:117" x14ac:dyDescent="0.25">
      <c r="A283" s="148"/>
      <c r="B283" s="142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122"/>
      <c r="W283" s="123"/>
      <c r="X283" s="232"/>
      <c r="Y283" s="232"/>
      <c r="Z283" s="125"/>
      <c r="AA283" s="124"/>
      <c r="AB283" s="125"/>
      <c r="AC283" s="124"/>
      <c r="AD283" s="124"/>
      <c r="AE283" s="124"/>
      <c r="AF283" s="125"/>
      <c r="AG283" s="124"/>
      <c r="AH283" s="124"/>
      <c r="AI283" s="124"/>
      <c r="AJ283" s="125"/>
      <c r="AK283" s="126"/>
      <c r="AL283" s="85"/>
      <c r="AM283" s="85"/>
      <c r="AN283" s="85"/>
      <c r="AO283" s="85"/>
      <c r="AP283" s="251"/>
      <c r="AQ283" s="251"/>
      <c r="AR283" s="251"/>
      <c r="AS283" s="251"/>
      <c r="AT283" s="85"/>
      <c r="AU283" s="85"/>
      <c r="AV283" s="85"/>
      <c r="AW283" s="85"/>
      <c r="AX283" s="127"/>
      <c r="AY283" s="93"/>
      <c r="AZ283" s="93"/>
      <c r="BA283" s="93"/>
      <c r="BB283" s="93"/>
      <c r="BC283" s="150"/>
      <c r="BD283" s="160"/>
      <c r="BE283" s="151"/>
      <c r="BF283" s="150"/>
      <c r="BG283" s="151"/>
      <c r="BH283" s="93"/>
      <c r="BI283" s="93"/>
      <c r="BJ283" s="93"/>
      <c r="BK283" s="93"/>
      <c r="BL283" s="161"/>
      <c r="BM283" s="128"/>
      <c r="BN283" s="128"/>
      <c r="BO283" s="163"/>
      <c r="BP283" s="159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58"/>
      <c r="CD283" s="127"/>
      <c r="CE283" s="150"/>
      <c r="CF283" s="151"/>
      <c r="CG283" s="150"/>
      <c r="CH283" s="151"/>
      <c r="CI283" s="93"/>
      <c r="CJ283" s="93"/>
      <c r="CK283" s="93"/>
      <c r="CL283" s="150"/>
      <c r="CM283" s="159"/>
      <c r="CN283" s="113"/>
      <c r="CO283" s="113"/>
      <c r="CP283" s="126"/>
      <c r="CQ283" s="159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58"/>
      <c r="DG283" s="164" t="str">
        <f t="shared" si="18"/>
        <v/>
      </c>
      <c r="DH283" s="162"/>
      <c r="DI283" s="94" t="str">
        <f t="shared" si="19"/>
        <v/>
      </c>
      <c r="DJ283" s="181"/>
      <c r="DK283" s="37" t="e">
        <f>VLOOKUP(B283,Facility_Information!$B$6:$O$136,14,FALSE)</f>
        <v>#N/A</v>
      </c>
      <c r="DL283">
        <f t="shared" si="16"/>
        <v>0</v>
      </c>
      <c r="DM283" s="234" t="str">
        <f t="shared" si="17"/>
        <v/>
      </c>
    </row>
    <row r="284" spans="1:117" x14ac:dyDescent="0.25">
      <c r="A284" s="148"/>
      <c r="B284" s="142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122"/>
      <c r="W284" s="123"/>
      <c r="X284" s="232"/>
      <c r="Y284" s="232"/>
      <c r="Z284" s="125"/>
      <c r="AA284" s="124"/>
      <c r="AB284" s="125"/>
      <c r="AC284" s="124"/>
      <c r="AD284" s="124"/>
      <c r="AE284" s="124"/>
      <c r="AF284" s="125"/>
      <c r="AG284" s="124"/>
      <c r="AH284" s="124"/>
      <c r="AI284" s="124"/>
      <c r="AJ284" s="125"/>
      <c r="AK284" s="126"/>
      <c r="AL284" s="85"/>
      <c r="AM284" s="85"/>
      <c r="AN284" s="85"/>
      <c r="AO284" s="85"/>
      <c r="AP284" s="251"/>
      <c r="AQ284" s="251"/>
      <c r="AR284" s="251"/>
      <c r="AS284" s="251"/>
      <c r="AT284" s="85"/>
      <c r="AU284" s="85"/>
      <c r="AV284" s="85"/>
      <c r="AW284" s="85"/>
      <c r="AX284" s="127"/>
      <c r="AY284" s="93"/>
      <c r="AZ284" s="93"/>
      <c r="BA284" s="93"/>
      <c r="BB284" s="93"/>
      <c r="BC284" s="150"/>
      <c r="BD284" s="160"/>
      <c r="BE284" s="151"/>
      <c r="BF284" s="150"/>
      <c r="BG284" s="151"/>
      <c r="BH284" s="93"/>
      <c r="BI284" s="93"/>
      <c r="BJ284" s="93"/>
      <c r="BK284" s="93"/>
      <c r="BL284" s="161"/>
      <c r="BM284" s="128"/>
      <c r="BN284" s="128"/>
      <c r="BO284" s="163"/>
      <c r="BP284" s="159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58"/>
      <c r="CD284" s="127"/>
      <c r="CE284" s="150"/>
      <c r="CF284" s="151"/>
      <c r="CG284" s="150"/>
      <c r="CH284" s="151"/>
      <c r="CI284" s="93"/>
      <c r="CJ284" s="93"/>
      <c r="CK284" s="93"/>
      <c r="CL284" s="150"/>
      <c r="CM284" s="159"/>
      <c r="CN284" s="113"/>
      <c r="CO284" s="113"/>
      <c r="CP284" s="126"/>
      <c r="CQ284" s="159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58"/>
      <c r="DG284" s="164" t="str">
        <f t="shared" si="18"/>
        <v/>
      </c>
      <c r="DH284" s="162"/>
      <c r="DI284" s="94" t="str">
        <f t="shared" si="19"/>
        <v/>
      </c>
      <c r="DJ284" s="181"/>
      <c r="DK284" s="37" t="e">
        <f>VLOOKUP(B284,Facility_Information!$B$6:$O$136,14,FALSE)</f>
        <v>#N/A</v>
      </c>
      <c r="DL284">
        <f t="shared" si="16"/>
        <v>0</v>
      </c>
      <c r="DM284" s="234" t="str">
        <f t="shared" si="17"/>
        <v/>
      </c>
    </row>
    <row r="285" spans="1:117" x14ac:dyDescent="0.25">
      <c r="A285" s="148"/>
      <c r="B285" s="142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122"/>
      <c r="W285" s="123"/>
      <c r="X285" s="232"/>
      <c r="Y285" s="232"/>
      <c r="Z285" s="125"/>
      <c r="AA285" s="124"/>
      <c r="AB285" s="125"/>
      <c r="AC285" s="124"/>
      <c r="AD285" s="124"/>
      <c r="AE285" s="124"/>
      <c r="AF285" s="125"/>
      <c r="AG285" s="124"/>
      <c r="AH285" s="124"/>
      <c r="AI285" s="124"/>
      <c r="AJ285" s="125"/>
      <c r="AK285" s="126"/>
      <c r="AL285" s="85"/>
      <c r="AM285" s="85"/>
      <c r="AN285" s="85"/>
      <c r="AO285" s="85"/>
      <c r="AP285" s="251"/>
      <c r="AQ285" s="251"/>
      <c r="AR285" s="251"/>
      <c r="AS285" s="251"/>
      <c r="AT285" s="85"/>
      <c r="AU285" s="85"/>
      <c r="AV285" s="85"/>
      <c r="AW285" s="85"/>
      <c r="AX285" s="127"/>
      <c r="AY285" s="93"/>
      <c r="AZ285" s="93"/>
      <c r="BA285" s="93"/>
      <c r="BB285" s="93"/>
      <c r="BC285" s="150"/>
      <c r="BD285" s="160"/>
      <c r="BE285" s="151"/>
      <c r="BF285" s="150"/>
      <c r="BG285" s="151"/>
      <c r="BH285" s="93"/>
      <c r="BI285" s="93"/>
      <c r="BJ285" s="93"/>
      <c r="BK285" s="93"/>
      <c r="BL285" s="161"/>
      <c r="BM285" s="128"/>
      <c r="BN285" s="128"/>
      <c r="BO285" s="163"/>
      <c r="BP285" s="159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58"/>
      <c r="CD285" s="127"/>
      <c r="CE285" s="150"/>
      <c r="CF285" s="151"/>
      <c r="CG285" s="150"/>
      <c r="CH285" s="151"/>
      <c r="CI285" s="93"/>
      <c r="CJ285" s="93"/>
      <c r="CK285" s="93"/>
      <c r="CL285" s="150"/>
      <c r="CM285" s="159"/>
      <c r="CN285" s="113"/>
      <c r="CO285" s="113"/>
      <c r="CP285" s="126"/>
      <c r="CQ285" s="159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58"/>
      <c r="DG285" s="164" t="str">
        <f t="shared" si="18"/>
        <v/>
      </c>
      <c r="DH285" s="162"/>
      <c r="DI285" s="94" t="str">
        <f t="shared" si="19"/>
        <v/>
      </c>
      <c r="DJ285" s="181"/>
      <c r="DK285" s="37" t="e">
        <f>VLOOKUP(B285,Facility_Information!$B$6:$O$136,14,FALSE)</f>
        <v>#N/A</v>
      </c>
      <c r="DL285">
        <f t="shared" si="16"/>
        <v>0</v>
      </c>
      <c r="DM285" s="234" t="str">
        <f t="shared" si="17"/>
        <v/>
      </c>
    </row>
    <row r="286" spans="1:117" x14ac:dyDescent="0.25">
      <c r="A286" s="148"/>
      <c r="B286" s="142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122"/>
      <c r="W286" s="123"/>
      <c r="X286" s="232"/>
      <c r="Y286" s="232"/>
      <c r="Z286" s="125"/>
      <c r="AA286" s="124"/>
      <c r="AB286" s="125"/>
      <c r="AC286" s="124"/>
      <c r="AD286" s="124"/>
      <c r="AE286" s="124"/>
      <c r="AF286" s="125"/>
      <c r="AG286" s="124"/>
      <c r="AH286" s="124"/>
      <c r="AI286" s="124"/>
      <c r="AJ286" s="125"/>
      <c r="AK286" s="126"/>
      <c r="AL286" s="85"/>
      <c r="AM286" s="85"/>
      <c r="AN286" s="85"/>
      <c r="AO286" s="85"/>
      <c r="AP286" s="251"/>
      <c r="AQ286" s="251"/>
      <c r="AR286" s="251"/>
      <c r="AS286" s="251"/>
      <c r="AT286" s="85"/>
      <c r="AU286" s="85"/>
      <c r="AV286" s="85"/>
      <c r="AW286" s="85"/>
      <c r="AX286" s="127"/>
      <c r="AY286" s="93"/>
      <c r="AZ286" s="93"/>
      <c r="BA286" s="93"/>
      <c r="BB286" s="93"/>
      <c r="BC286" s="150"/>
      <c r="BD286" s="160"/>
      <c r="BE286" s="151"/>
      <c r="BF286" s="150"/>
      <c r="BG286" s="151"/>
      <c r="BH286" s="93"/>
      <c r="BI286" s="93"/>
      <c r="BJ286" s="93"/>
      <c r="BK286" s="93"/>
      <c r="BL286" s="161"/>
      <c r="BM286" s="128"/>
      <c r="BN286" s="128"/>
      <c r="BO286" s="163"/>
      <c r="BP286" s="159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58"/>
      <c r="CD286" s="127"/>
      <c r="CE286" s="150"/>
      <c r="CF286" s="151"/>
      <c r="CG286" s="150"/>
      <c r="CH286" s="151"/>
      <c r="CI286" s="93"/>
      <c r="CJ286" s="93"/>
      <c r="CK286" s="93"/>
      <c r="CL286" s="150"/>
      <c r="CM286" s="159"/>
      <c r="CN286" s="113"/>
      <c r="CO286" s="113"/>
      <c r="CP286" s="126"/>
      <c r="CQ286" s="159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58"/>
      <c r="DG286" s="164" t="str">
        <f t="shared" si="18"/>
        <v/>
      </c>
      <c r="DH286" s="162"/>
      <c r="DI286" s="94" t="str">
        <f t="shared" si="19"/>
        <v/>
      </c>
      <c r="DJ286" s="181"/>
      <c r="DK286" s="37" t="e">
        <f>VLOOKUP(B286,Facility_Information!$B$6:$O$136,14,FALSE)</f>
        <v>#N/A</v>
      </c>
      <c r="DL286">
        <f t="shared" si="16"/>
        <v>0</v>
      </c>
      <c r="DM286" s="234" t="str">
        <f t="shared" si="17"/>
        <v/>
      </c>
    </row>
    <row r="287" spans="1:117" x14ac:dyDescent="0.25">
      <c r="A287" s="148"/>
      <c r="B287" s="142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122"/>
      <c r="W287" s="123"/>
      <c r="X287" s="232"/>
      <c r="Y287" s="232"/>
      <c r="Z287" s="125"/>
      <c r="AA287" s="124"/>
      <c r="AB287" s="125"/>
      <c r="AC287" s="124"/>
      <c r="AD287" s="124"/>
      <c r="AE287" s="124"/>
      <c r="AF287" s="125"/>
      <c r="AG287" s="124"/>
      <c r="AH287" s="124"/>
      <c r="AI287" s="124"/>
      <c r="AJ287" s="125"/>
      <c r="AK287" s="126"/>
      <c r="AL287" s="85"/>
      <c r="AM287" s="85"/>
      <c r="AN287" s="85"/>
      <c r="AO287" s="85"/>
      <c r="AP287" s="251"/>
      <c r="AQ287" s="251"/>
      <c r="AR287" s="251"/>
      <c r="AS287" s="251"/>
      <c r="AT287" s="85"/>
      <c r="AU287" s="85"/>
      <c r="AV287" s="85"/>
      <c r="AW287" s="85"/>
      <c r="AX287" s="127"/>
      <c r="AY287" s="93"/>
      <c r="AZ287" s="93"/>
      <c r="BA287" s="93"/>
      <c r="BB287" s="93"/>
      <c r="BC287" s="150"/>
      <c r="BD287" s="160"/>
      <c r="BE287" s="151"/>
      <c r="BF287" s="150"/>
      <c r="BG287" s="151"/>
      <c r="BH287" s="93"/>
      <c r="BI287" s="93"/>
      <c r="BJ287" s="93"/>
      <c r="BK287" s="93"/>
      <c r="BL287" s="161"/>
      <c r="BM287" s="128"/>
      <c r="BN287" s="128"/>
      <c r="BO287" s="163"/>
      <c r="BP287" s="159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58"/>
      <c r="CD287" s="127"/>
      <c r="CE287" s="150"/>
      <c r="CF287" s="151"/>
      <c r="CG287" s="150"/>
      <c r="CH287" s="151"/>
      <c r="CI287" s="93"/>
      <c r="CJ287" s="93"/>
      <c r="CK287" s="93"/>
      <c r="CL287" s="150"/>
      <c r="CM287" s="159"/>
      <c r="CN287" s="113"/>
      <c r="CO287" s="113"/>
      <c r="CP287" s="126"/>
      <c r="CQ287" s="159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58"/>
      <c r="DG287" s="164" t="str">
        <f t="shared" si="18"/>
        <v/>
      </c>
      <c r="DH287" s="162"/>
      <c r="DI287" s="94" t="str">
        <f t="shared" si="19"/>
        <v/>
      </c>
      <c r="DJ287" s="181"/>
      <c r="DK287" s="37" t="e">
        <f>VLOOKUP(B287,Facility_Information!$B$6:$O$136,14,FALSE)</f>
        <v>#N/A</v>
      </c>
      <c r="DL287">
        <f t="shared" si="16"/>
        <v>0</v>
      </c>
      <c r="DM287" s="234" t="str">
        <f t="shared" si="17"/>
        <v/>
      </c>
    </row>
    <row r="288" spans="1:117" x14ac:dyDescent="0.25">
      <c r="A288" s="148"/>
      <c r="B288" s="142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122"/>
      <c r="W288" s="123"/>
      <c r="X288" s="232"/>
      <c r="Y288" s="232"/>
      <c r="Z288" s="125"/>
      <c r="AA288" s="124"/>
      <c r="AB288" s="125"/>
      <c r="AC288" s="124"/>
      <c r="AD288" s="124"/>
      <c r="AE288" s="124"/>
      <c r="AF288" s="125"/>
      <c r="AG288" s="124"/>
      <c r="AH288" s="124"/>
      <c r="AI288" s="124"/>
      <c r="AJ288" s="125"/>
      <c r="AK288" s="126"/>
      <c r="AL288" s="85"/>
      <c r="AM288" s="85"/>
      <c r="AN288" s="85"/>
      <c r="AO288" s="85"/>
      <c r="AP288" s="251"/>
      <c r="AQ288" s="251"/>
      <c r="AR288" s="251"/>
      <c r="AS288" s="251"/>
      <c r="AT288" s="85"/>
      <c r="AU288" s="85"/>
      <c r="AV288" s="85"/>
      <c r="AW288" s="85"/>
      <c r="AX288" s="127"/>
      <c r="AY288" s="93"/>
      <c r="AZ288" s="93"/>
      <c r="BA288" s="93"/>
      <c r="BB288" s="93"/>
      <c r="BC288" s="150"/>
      <c r="BD288" s="160"/>
      <c r="BE288" s="151"/>
      <c r="BF288" s="150"/>
      <c r="BG288" s="151"/>
      <c r="BH288" s="93"/>
      <c r="BI288" s="93"/>
      <c r="BJ288" s="93"/>
      <c r="BK288" s="93"/>
      <c r="BL288" s="161"/>
      <c r="BM288" s="128"/>
      <c r="BN288" s="128"/>
      <c r="BO288" s="163"/>
      <c r="BP288" s="159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58"/>
      <c r="CD288" s="127"/>
      <c r="CE288" s="150"/>
      <c r="CF288" s="151"/>
      <c r="CG288" s="150"/>
      <c r="CH288" s="151"/>
      <c r="CI288" s="93"/>
      <c r="CJ288" s="93"/>
      <c r="CK288" s="93"/>
      <c r="CL288" s="150"/>
      <c r="CM288" s="159"/>
      <c r="CN288" s="113"/>
      <c r="CO288" s="113"/>
      <c r="CP288" s="126"/>
      <c r="CQ288" s="159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58"/>
      <c r="DG288" s="164" t="str">
        <f t="shared" si="18"/>
        <v/>
      </c>
      <c r="DH288" s="162"/>
      <c r="DI288" s="94" t="str">
        <f t="shared" si="19"/>
        <v/>
      </c>
      <c r="DJ288" s="181"/>
      <c r="DK288" s="37" t="e">
        <f>VLOOKUP(B288,Facility_Information!$B$6:$O$136,14,FALSE)</f>
        <v>#N/A</v>
      </c>
      <c r="DL288">
        <f t="shared" si="16"/>
        <v>0</v>
      </c>
      <c r="DM288" s="234" t="str">
        <f t="shared" si="17"/>
        <v/>
      </c>
    </row>
    <row r="289" spans="1:117" x14ac:dyDescent="0.25">
      <c r="A289" s="148"/>
      <c r="B289" s="142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122"/>
      <c r="W289" s="123"/>
      <c r="X289" s="232"/>
      <c r="Y289" s="232"/>
      <c r="Z289" s="125"/>
      <c r="AA289" s="124"/>
      <c r="AB289" s="125"/>
      <c r="AC289" s="124"/>
      <c r="AD289" s="124"/>
      <c r="AE289" s="124"/>
      <c r="AF289" s="125"/>
      <c r="AG289" s="124"/>
      <c r="AH289" s="124"/>
      <c r="AI289" s="124"/>
      <c r="AJ289" s="125"/>
      <c r="AK289" s="126"/>
      <c r="AL289" s="85"/>
      <c r="AM289" s="85"/>
      <c r="AN289" s="85"/>
      <c r="AO289" s="85"/>
      <c r="AP289" s="251"/>
      <c r="AQ289" s="251"/>
      <c r="AR289" s="251"/>
      <c r="AS289" s="251"/>
      <c r="AT289" s="85"/>
      <c r="AU289" s="85"/>
      <c r="AV289" s="85"/>
      <c r="AW289" s="85"/>
      <c r="AX289" s="127"/>
      <c r="AY289" s="93"/>
      <c r="AZ289" s="93"/>
      <c r="BA289" s="93"/>
      <c r="BB289" s="93"/>
      <c r="BC289" s="150"/>
      <c r="BD289" s="160"/>
      <c r="BE289" s="151"/>
      <c r="BF289" s="150"/>
      <c r="BG289" s="151"/>
      <c r="BH289" s="93"/>
      <c r="BI289" s="93"/>
      <c r="BJ289" s="93"/>
      <c r="BK289" s="93"/>
      <c r="BL289" s="161"/>
      <c r="BM289" s="128"/>
      <c r="BN289" s="128"/>
      <c r="BO289" s="163"/>
      <c r="BP289" s="159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58"/>
      <c r="CD289" s="127"/>
      <c r="CE289" s="150"/>
      <c r="CF289" s="151"/>
      <c r="CG289" s="150"/>
      <c r="CH289" s="151"/>
      <c r="CI289" s="93"/>
      <c r="CJ289" s="93"/>
      <c r="CK289" s="93"/>
      <c r="CL289" s="150"/>
      <c r="CM289" s="159"/>
      <c r="CN289" s="113"/>
      <c r="CO289" s="113"/>
      <c r="CP289" s="126"/>
      <c r="CQ289" s="159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58"/>
      <c r="DG289" s="164" t="str">
        <f t="shared" si="18"/>
        <v/>
      </c>
      <c r="DH289" s="162"/>
      <c r="DI289" s="94" t="str">
        <f t="shared" si="19"/>
        <v/>
      </c>
      <c r="DJ289" s="181"/>
      <c r="DK289" s="37" t="e">
        <f>VLOOKUP(B289,Facility_Information!$B$6:$O$136,14,FALSE)</f>
        <v>#N/A</v>
      </c>
      <c r="DL289">
        <f t="shared" si="16"/>
        <v>0</v>
      </c>
      <c r="DM289" s="234" t="str">
        <f t="shared" si="17"/>
        <v/>
      </c>
    </row>
    <row r="290" spans="1:117" x14ac:dyDescent="0.25">
      <c r="A290" s="148"/>
      <c r="B290" s="142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122"/>
      <c r="W290" s="123"/>
      <c r="X290" s="232"/>
      <c r="Y290" s="232"/>
      <c r="Z290" s="125"/>
      <c r="AA290" s="124"/>
      <c r="AB290" s="125"/>
      <c r="AC290" s="124"/>
      <c r="AD290" s="124"/>
      <c r="AE290" s="124"/>
      <c r="AF290" s="125"/>
      <c r="AG290" s="124"/>
      <c r="AH290" s="124"/>
      <c r="AI290" s="124"/>
      <c r="AJ290" s="125"/>
      <c r="AK290" s="126"/>
      <c r="AL290" s="85"/>
      <c r="AM290" s="85"/>
      <c r="AN290" s="85"/>
      <c r="AO290" s="85"/>
      <c r="AP290" s="251"/>
      <c r="AQ290" s="251"/>
      <c r="AR290" s="251"/>
      <c r="AS290" s="251"/>
      <c r="AT290" s="85"/>
      <c r="AU290" s="85"/>
      <c r="AV290" s="85"/>
      <c r="AW290" s="85"/>
      <c r="AX290" s="127"/>
      <c r="AY290" s="93"/>
      <c r="AZ290" s="93"/>
      <c r="BA290" s="93"/>
      <c r="BB290" s="93"/>
      <c r="BC290" s="150"/>
      <c r="BD290" s="160"/>
      <c r="BE290" s="151"/>
      <c r="BF290" s="150"/>
      <c r="BG290" s="151"/>
      <c r="BH290" s="93"/>
      <c r="BI290" s="93"/>
      <c r="BJ290" s="93"/>
      <c r="BK290" s="93"/>
      <c r="BL290" s="161"/>
      <c r="BM290" s="128"/>
      <c r="BN290" s="128"/>
      <c r="BO290" s="163"/>
      <c r="BP290" s="159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58"/>
      <c r="CD290" s="127"/>
      <c r="CE290" s="150"/>
      <c r="CF290" s="151"/>
      <c r="CG290" s="150"/>
      <c r="CH290" s="151"/>
      <c r="CI290" s="93"/>
      <c r="CJ290" s="93"/>
      <c r="CK290" s="93"/>
      <c r="CL290" s="150"/>
      <c r="CM290" s="159"/>
      <c r="CN290" s="113"/>
      <c r="CO290" s="113"/>
      <c r="CP290" s="126"/>
      <c r="CQ290" s="159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58"/>
      <c r="DG290" s="164" t="str">
        <f t="shared" si="18"/>
        <v/>
      </c>
      <c r="DH290" s="162"/>
      <c r="DI290" s="94" t="str">
        <f t="shared" si="19"/>
        <v/>
      </c>
      <c r="DJ290" s="181"/>
      <c r="DK290" s="37" t="e">
        <f>VLOOKUP(B290,Facility_Information!$B$6:$O$136,14,FALSE)</f>
        <v>#N/A</v>
      </c>
      <c r="DL290">
        <f t="shared" si="16"/>
        <v>0</v>
      </c>
      <c r="DM290" s="234" t="str">
        <f t="shared" si="17"/>
        <v/>
      </c>
    </row>
    <row r="291" spans="1:117" x14ac:dyDescent="0.25">
      <c r="A291" s="148"/>
      <c r="B291" s="142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122"/>
      <c r="W291" s="123"/>
      <c r="X291" s="232"/>
      <c r="Y291" s="232"/>
      <c r="Z291" s="125"/>
      <c r="AA291" s="124"/>
      <c r="AB291" s="125"/>
      <c r="AC291" s="124"/>
      <c r="AD291" s="124"/>
      <c r="AE291" s="124"/>
      <c r="AF291" s="125"/>
      <c r="AG291" s="124"/>
      <c r="AH291" s="124"/>
      <c r="AI291" s="124"/>
      <c r="AJ291" s="125"/>
      <c r="AK291" s="126"/>
      <c r="AL291" s="85"/>
      <c r="AM291" s="85"/>
      <c r="AN291" s="85"/>
      <c r="AO291" s="85"/>
      <c r="AP291" s="251"/>
      <c r="AQ291" s="251"/>
      <c r="AR291" s="251"/>
      <c r="AS291" s="251"/>
      <c r="AT291" s="85"/>
      <c r="AU291" s="85"/>
      <c r="AV291" s="85"/>
      <c r="AW291" s="85"/>
      <c r="AX291" s="127"/>
      <c r="AY291" s="93"/>
      <c r="AZ291" s="93"/>
      <c r="BA291" s="93"/>
      <c r="BB291" s="93"/>
      <c r="BC291" s="150"/>
      <c r="BD291" s="160"/>
      <c r="BE291" s="151"/>
      <c r="BF291" s="150"/>
      <c r="BG291" s="151"/>
      <c r="BH291" s="93"/>
      <c r="BI291" s="93"/>
      <c r="BJ291" s="93"/>
      <c r="BK291" s="93"/>
      <c r="BL291" s="161"/>
      <c r="BM291" s="128"/>
      <c r="BN291" s="128"/>
      <c r="BO291" s="163"/>
      <c r="BP291" s="159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58"/>
      <c r="CD291" s="127"/>
      <c r="CE291" s="150"/>
      <c r="CF291" s="151"/>
      <c r="CG291" s="150"/>
      <c r="CH291" s="151"/>
      <c r="CI291" s="93"/>
      <c r="CJ291" s="93"/>
      <c r="CK291" s="93"/>
      <c r="CL291" s="150"/>
      <c r="CM291" s="159"/>
      <c r="CN291" s="113"/>
      <c r="CO291" s="113"/>
      <c r="CP291" s="126"/>
      <c r="CQ291" s="159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58"/>
      <c r="DG291" s="164" t="str">
        <f t="shared" si="18"/>
        <v/>
      </c>
      <c r="DH291" s="162"/>
      <c r="DI291" s="94" t="str">
        <f t="shared" si="19"/>
        <v/>
      </c>
      <c r="DJ291" s="181"/>
      <c r="DK291" s="37" t="e">
        <f>VLOOKUP(B291,Facility_Information!$B$6:$O$136,14,FALSE)</f>
        <v>#N/A</v>
      </c>
      <c r="DL291">
        <f t="shared" si="16"/>
        <v>0</v>
      </c>
      <c r="DM291" s="234" t="str">
        <f t="shared" si="17"/>
        <v/>
      </c>
    </row>
    <row r="292" spans="1:117" x14ac:dyDescent="0.25">
      <c r="A292" s="148"/>
      <c r="B292" s="142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122"/>
      <c r="W292" s="123"/>
      <c r="X292" s="232"/>
      <c r="Y292" s="232"/>
      <c r="Z292" s="125"/>
      <c r="AA292" s="124"/>
      <c r="AB292" s="125"/>
      <c r="AC292" s="124"/>
      <c r="AD292" s="124"/>
      <c r="AE292" s="124"/>
      <c r="AF292" s="125"/>
      <c r="AG292" s="124"/>
      <c r="AH292" s="124"/>
      <c r="AI292" s="124"/>
      <c r="AJ292" s="125"/>
      <c r="AK292" s="126"/>
      <c r="AL292" s="85"/>
      <c r="AM292" s="85"/>
      <c r="AN292" s="85"/>
      <c r="AO292" s="85"/>
      <c r="AP292" s="251"/>
      <c r="AQ292" s="251"/>
      <c r="AR292" s="251"/>
      <c r="AS292" s="251"/>
      <c r="AT292" s="85"/>
      <c r="AU292" s="85"/>
      <c r="AV292" s="85"/>
      <c r="AW292" s="85"/>
      <c r="AX292" s="127"/>
      <c r="AY292" s="93"/>
      <c r="AZ292" s="93"/>
      <c r="BA292" s="93"/>
      <c r="BB292" s="93"/>
      <c r="BC292" s="150"/>
      <c r="BD292" s="160"/>
      <c r="BE292" s="151"/>
      <c r="BF292" s="150"/>
      <c r="BG292" s="151"/>
      <c r="BH292" s="93"/>
      <c r="BI292" s="93"/>
      <c r="BJ292" s="93"/>
      <c r="BK292" s="93"/>
      <c r="BL292" s="161"/>
      <c r="BM292" s="128"/>
      <c r="BN292" s="128"/>
      <c r="BO292" s="163"/>
      <c r="BP292" s="159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58"/>
      <c r="CD292" s="127"/>
      <c r="CE292" s="150"/>
      <c r="CF292" s="151"/>
      <c r="CG292" s="150"/>
      <c r="CH292" s="151"/>
      <c r="CI292" s="93"/>
      <c r="CJ292" s="93"/>
      <c r="CK292" s="93"/>
      <c r="CL292" s="150"/>
      <c r="CM292" s="159"/>
      <c r="CN292" s="113"/>
      <c r="CO292" s="113"/>
      <c r="CP292" s="126"/>
      <c r="CQ292" s="159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58"/>
      <c r="DG292" s="164" t="str">
        <f t="shared" si="18"/>
        <v/>
      </c>
      <c r="DH292" s="162"/>
      <c r="DI292" s="94" t="str">
        <f t="shared" si="19"/>
        <v/>
      </c>
      <c r="DJ292" s="181"/>
      <c r="DK292" s="37" t="e">
        <f>VLOOKUP(B292,Facility_Information!$B$6:$O$136,14,FALSE)</f>
        <v>#N/A</v>
      </c>
      <c r="DL292">
        <f t="shared" si="16"/>
        <v>0</v>
      </c>
      <c r="DM292" s="234" t="str">
        <f t="shared" si="17"/>
        <v/>
      </c>
    </row>
    <row r="293" spans="1:117" x14ac:dyDescent="0.25">
      <c r="A293" s="148"/>
      <c r="B293" s="142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122"/>
      <c r="W293" s="123"/>
      <c r="X293" s="232"/>
      <c r="Y293" s="232"/>
      <c r="Z293" s="125"/>
      <c r="AA293" s="124"/>
      <c r="AB293" s="125"/>
      <c r="AC293" s="124"/>
      <c r="AD293" s="124"/>
      <c r="AE293" s="124"/>
      <c r="AF293" s="125"/>
      <c r="AG293" s="124"/>
      <c r="AH293" s="124"/>
      <c r="AI293" s="124"/>
      <c r="AJ293" s="125"/>
      <c r="AK293" s="126"/>
      <c r="AL293" s="85"/>
      <c r="AM293" s="85"/>
      <c r="AN293" s="85"/>
      <c r="AO293" s="85"/>
      <c r="AP293" s="251"/>
      <c r="AQ293" s="251"/>
      <c r="AR293" s="251"/>
      <c r="AS293" s="251"/>
      <c r="AT293" s="85"/>
      <c r="AU293" s="85"/>
      <c r="AV293" s="85"/>
      <c r="AW293" s="85"/>
      <c r="AX293" s="127"/>
      <c r="AY293" s="93"/>
      <c r="AZ293" s="93"/>
      <c r="BA293" s="93"/>
      <c r="BB293" s="93"/>
      <c r="BC293" s="150"/>
      <c r="BD293" s="160"/>
      <c r="BE293" s="151"/>
      <c r="BF293" s="150"/>
      <c r="BG293" s="151"/>
      <c r="BH293" s="93"/>
      <c r="BI293" s="93"/>
      <c r="BJ293" s="93"/>
      <c r="BK293" s="93"/>
      <c r="BL293" s="161"/>
      <c r="BM293" s="128"/>
      <c r="BN293" s="128"/>
      <c r="BO293" s="163"/>
      <c r="BP293" s="159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58"/>
      <c r="CD293" s="127"/>
      <c r="CE293" s="150"/>
      <c r="CF293" s="151"/>
      <c r="CG293" s="150"/>
      <c r="CH293" s="151"/>
      <c r="CI293" s="93"/>
      <c r="CJ293" s="93"/>
      <c r="CK293" s="93"/>
      <c r="CL293" s="150"/>
      <c r="CM293" s="159"/>
      <c r="CN293" s="113"/>
      <c r="CO293" s="113"/>
      <c r="CP293" s="126"/>
      <c r="CQ293" s="159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58"/>
      <c r="DG293" s="164" t="str">
        <f t="shared" si="18"/>
        <v/>
      </c>
      <c r="DH293" s="162"/>
      <c r="DI293" s="94" t="str">
        <f t="shared" si="19"/>
        <v/>
      </c>
      <c r="DJ293" s="181"/>
      <c r="DK293" s="37" t="e">
        <f>VLOOKUP(B293,Facility_Information!$B$6:$O$136,14,FALSE)</f>
        <v>#N/A</v>
      </c>
      <c r="DL293">
        <f t="shared" si="16"/>
        <v>0</v>
      </c>
      <c r="DM293" s="234" t="str">
        <f t="shared" si="17"/>
        <v/>
      </c>
    </row>
    <row r="294" spans="1:117" x14ac:dyDescent="0.25">
      <c r="A294" s="148"/>
      <c r="B294" s="142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122"/>
      <c r="W294" s="123"/>
      <c r="X294" s="232"/>
      <c r="Y294" s="232"/>
      <c r="Z294" s="125"/>
      <c r="AA294" s="124"/>
      <c r="AB294" s="125"/>
      <c r="AC294" s="124"/>
      <c r="AD294" s="124"/>
      <c r="AE294" s="124"/>
      <c r="AF294" s="125"/>
      <c r="AG294" s="124"/>
      <c r="AH294" s="124"/>
      <c r="AI294" s="124"/>
      <c r="AJ294" s="125"/>
      <c r="AK294" s="126"/>
      <c r="AL294" s="85"/>
      <c r="AM294" s="85"/>
      <c r="AN294" s="85"/>
      <c r="AO294" s="85"/>
      <c r="AP294" s="251"/>
      <c r="AQ294" s="251"/>
      <c r="AR294" s="251"/>
      <c r="AS294" s="251"/>
      <c r="AT294" s="85"/>
      <c r="AU294" s="85"/>
      <c r="AV294" s="85"/>
      <c r="AW294" s="85"/>
      <c r="AX294" s="127"/>
      <c r="AY294" s="93"/>
      <c r="AZ294" s="93"/>
      <c r="BA294" s="93"/>
      <c r="BB294" s="93"/>
      <c r="BC294" s="150"/>
      <c r="BD294" s="160"/>
      <c r="BE294" s="151"/>
      <c r="BF294" s="150"/>
      <c r="BG294" s="151"/>
      <c r="BH294" s="93"/>
      <c r="BI294" s="93"/>
      <c r="BJ294" s="93"/>
      <c r="BK294" s="93"/>
      <c r="BL294" s="161"/>
      <c r="BM294" s="128"/>
      <c r="BN294" s="128"/>
      <c r="BO294" s="163"/>
      <c r="BP294" s="159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58"/>
      <c r="CD294" s="127"/>
      <c r="CE294" s="150"/>
      <c r="CF294" s="151"/>
      <c r="CG294" s="150"/>
      <c r="CH294" s="151"/>
      <c r="CI294" s="93"/>
      <c r="CJ294" s="93"/>
      <c r="CK294" s="93"/>
      <c r="CL294" s="150"/>
      <c r="CM294" s="159"/>
      <c r="CN294" s="113"/>
      <c r="CO294" s="113"/>
      <c r="CP294" s="126"/>
      <c r="CQ294" s="159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58"/>
      <c r="DG294" s="164" t="str">
        <f t="shared" si="18"/>
        <v/>
      </c>
      <c r="DH294" s="162"/>
      <c r="DI294" s="94" t="str">
        <f t="shared" si="19"/>
        <v/>
      </c>
      <c r="DJ294" s="181"/>
      <c r="DK294" s="37" t="e">
        <f>VLOOKUP(B294,Facility_Information!$B$6:$O$136,14,FALSE)</f>
        <v>#N/A</v>
      </c>
      <c r="DL294">
        <f t="shared" si="16"/>
        <v>0</v>
      </c>
      <c r="DM294" s="234" t="str">
        <f t="shared" si="17"/>
        <v/>
      </c>
    </row>
    <row r="295" spans="1:117" x14ac:dyDescent="0.25">
      <c r="A295" s="148"/>
      <c r="B295" s="142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122"/>
      <c r="W295" s="123"/>
      <c r="X295" s="232"/>
      <c r="Y295" s="232"/>
      <c r="Z295" s="125"/>
      <c r="AA295" s="124"/>
      <c r="AB295" s="125"/>
      <c r="AC295" s="124"/>
      <c r="AD295" s="124"/>
      <c r="AE295" s="124"/>
      <c r="AF295" s="125"/>
      <c r="AG295" s="124"/>
      <c r="AH295" s="124"/>
      <c r="AI295" s="124"/>
      <c r="AJ295" s="125"/>
      <c r="AK295" s="126"/>
      <c r="AL295" s="85"/>
      <c r="AM295" s="85"/>
      <c r="AN295" s="85"/>
      <c r="AO295" s="85"/>
      <c r="AP295" s="251"/>
      <c r="AQ295" s="251"/>
      <c r="AR295" s="251"/>
      <c r="AS295" s="251"/>
      <c r="AT295" s="85"/>
      <c r="AU295" s="85"/>
      <c r="AV295" s="85"/>
      <c r="AW295" s="85"/>
      <c r="AX295" s="127"/>
      <c r="AY295" s="93"/>
      <c r="AZ295" s="93"/>
      <c r="BA295" s="93"/>
      <c r="BB295" s="93"/>
      <c r="BC295" s="150"/>
      <c r="BD295" s="160"/>
      <c r="BE295" s="151"/>
      <c r="BF295" s="150"/>
      <c r="BG295" s="151"/>
      <c r="BH295" s="93"/>
      <c r="BI295" s="93"/>
      <c r="BJ295" s="93"/>
      <c r="BK295" s="93"/>
      <c r="BL295" s="161"/>
      <c r="BM295" s="128"/>
      <c r="BN295" s="128"/>
      <c r="BO295" s="163"/>
      <c r="BP295" s="159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58"/>
      <c r="CD295" s="127"/>
      <c r="CE295" s="150"/>
      <c r="CF295" s="151"/>
      <c r="CG295" s="150"/>
      <c r="CH295" s="151"/>
      <c r="CI295" s="93"/>
      <c r="CJ295" s="93"/>
      <c r="CK295" s="93"/>
      <c r="CL295" s="150"/>
      <c r="CM295" s="159"/>
      <c r="CN295" s="113"/>
      <c r="CO295" s="113"/>
      <c r="CP295" s="126"/>
      <c r="CQ295" s="159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58"/>
      <c r="DG295" s="164" t="str">
        <f t="shared" si="18"/>
        <v/>
      </c>
      <c r="DH295" s="162"/>
      <c r="DI295" s="94" t="str">
        <f t="shared" si="19"/>
        <v/>
      </c>
      <c r="DJ295" s="181"/>
      <c r="DK295" s="37" t="e">
        <f>VLOOKUP(B295,Facility_Information!$B$6:$O$136,14,FALSE)</f>
        <v>#N/A</v>
      </c>
      <c r="DL295">
        <f t="shared" si="16"/>
        <v>0</v>
      </c>
      <c r="DM295" s="234" t="str">
        <f t="shared" si="17"/>
        <v/>
      </c>
    </row>
    <row r="296" spans="1:117" x14ac:dyDescent="0.25">
      <c r="A296" s="148"/>
      <c r="B296" s="142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122"/>
      <c r="W296" s="123"/>
      <c r="X296" s="232"/>
      <c r="Y296" s="232"/>
      <c r="Z296" s="125"/>
      <c r="AA296" s="124"/>
      <c r="AB296" s="125"/>
      <c r="AC296" s="124"/>
      <c r="AD296" s="124"/>
      <c r="AE296" s="124"/>
      <c r="AF296" s="125"/>
      <c r="AG296" s="124"/>
      <c r="AH296" s="124"/>
      <c r="AI296" s="124"/>
      <c r="AJ296" s="125"/>
      <c r="AK296" s="126"/>
      <c r="AL296" s="85"/>
      <c r="AM296" s="85"/>
      <c r="AN296" s="85"/>
      <c r="AO296" s="85"/>
      <c r="AP296" s="251"/>
      <c r="AQ296" s="251"/>
      <c r="AR296" s="251"/>
      <c r="AS296" s="251"/>
      <c r="AT296" s="85"/>
      <c r="AU296" s="85"/>
      <c r="AV296" s="85"/>
      <c r="AW296" s="85"/>
      <c r="AX296" s="127"/>
      <c r="AY296" s="93"/>
      <c r="AZ296" s="93"/>
      <c r="BA296" s="93"/>
      <c r="BB296" s="93"/>
      <c r="BC296" s="150"/>
      <c r="BD296" s="160"/>
      <c r="BE296" s="151"/>
      <c r="BF296" s="150"/>
      <c r="BG296" s="151"/>
      <c r="BH296" s="93"/>
      <c r="BI296" s="93"/>
      <c r="BJ296" s="93"/>
      <c r="BK296" s="93"/>
      <c r="BL296" s="161"/>
      <c r="BM296" s="128"/>
      <c r="BN296" s="128"/>
      <c r="BO296" s="163"/>
      <c r="BP296" s="159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58"/>
      <c r="CD296" s="127"/>
      <c r="CE296" s="150"/>
      <c r="CF296" s="151"/>
      <c r="CG296" s="150"/>
      <c r="CH296" s="151"/>
      <c r="CI296" s="93"/>
      <c r="CJ296" s="93"/>
      <c r="CK296" s="93"/>
      <c r="CL296" s="150"/>
      <c r="CM296" s="159"/>
      <c r="CN296" s="113"/>
      <c r="CO296" s="113"/>
      <c r="CP296" s="126"/>
      <c r="CQ296" s="159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58"/>
      <c r="DG296" s="164" t="str">
        <f t="shared" si="18"/>
        <v/>
      </c>
      <c r="DH296" s="162"/>
      <c r="DI296" s="94" t="str">
        <f t="shared" si="19"/>
        <v/>
      </c>
      <c r="DJ296" s="181"/>
      <c r="DK296" s="37" t="e">
        <f>VLOOKUP(B296,Facility_Information!$B$6:$O$136,14,FALSE)</f>
        <v>#N/A</v>
      </c>
      <c r="DL296">
        <f t="shared" si="16"/>
        <v>0</v>
      </c>
      <c r="DM296" s="234" t="str">
        <f t="shared" si="17"/>
        <v/>
      </c>
    </row>
    <row r="297" spans="1:117" x14ac:dyDescent="0.25">
      <c r="A297" s="148"/>
      <c r="B297" s="142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122"/>
      <c r="W297" s="123"/>
      <c r="X297" s="232"/>
      <c r="Y297" s="232"/>
      <c r="Z297" s="125"/>
      <c r="AA297" s="124"/>
      <c r="AB297" s="125"/>
      <c r="AC297" s="124"/>
      <c r="AD297" s="124"/>
      <c r="AE297" s="124"/>
      <c r="AF297" s="125"/>
      <c r="AG297" s="124"/>
      <c r="AH297" s="124"/>
      <c r="AI297" s="124"/>
      <c r="AJ297" s="125"/>
      <c r="AK297" s="126"/>
      <c r="AL297" s="85"/>
      <c r="AM297" s="85"/>
      <c r="AN297" s="85"/>
      <c r="AO297" s="85"/>
      <c r="AP297" s="251"/>
      <c r="AQ297" s="251"/>
      <c r="AR297" s="251"/>
      <c r="AS297" s="251"/>
      <c r="AT297" s="85"/>
      <c r="AU297" s="85"/>
      <c r="AV297" s="85"/>
      <c r="AW297" s="85"/>
      <c r="AX297" s="127"/>
      <c r="AY297" s="93"/>
      <c r="AZ297" s="93"/>
      <c r="BA297" s="93"/>
      <c r="BB297" s="93"/>
      <c r="BC297" s="150"/>
      <c r="BD297" s="160"/>
      <c r="BE297" s="151"/>
      <c r="BF297" s="150"/>
      <c r="BG297" s="151"/>
      <c r="BH297" s="93"/>
      <c r="BI297" s="93"/>
      <c r="BJ297" s="93"/>
      <c r="BK297" s="93"/>
      <c r="BL297" s="161"/>
      <c r="BM297" s="128"/>
      <c r="BN297" s="128"/>
      <c r="BO297" s="163"/>
      <c r="BP297" s="159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58"/>
      <c r="CD297" s="127"/>
      <c r="CE297" s="150"/>
      <c r="CF297" s="151"/>
      <c r="CG297" s="150"/>
      <c r="CH297" s="151"/>
      <c r="CI297" s="93"/>
      <c r="CJ297" s="93"/>
      <c r="CK297" s="93"/>
      <c r="CL297" s="150"/>
      <c r="CM297" s="159"/>
      <c r="CN297" s="113"/>
      <c r="CO297" s="113"/>
      <c r="CP297" s="126"/>
      <c r="CQ297" s="159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58"/>
      <c r="DG297" s="164" t="str">
        <f t="shared" si="18"/>
        <v/>
      </c>
      <c r="DH297" s="162"/>
      <c r="DI297" s="94" t="str">
        <f t="shared" si="19"/>
        <v/>
      </c>
      <c r="DJ297" s="181"/>
      <c r="DK297" s="37" t="e">
        <f>VLOOKUP(B297,Facility_Information!$B$6:$O$136,14,FALSE)</f>
        <v>#N/A</v>
      </c>
      <c r="DL297">
        <f t="shared" si="16"/>
        <v>0</v>
      </c>
      <c r="DM297" s="234" t="str">
        <f t="shared" si="17"/>
        <v/>
      </c>
    </row>
    <row r="298" spans="1:117" x14ac:dyDescent="0.25">
      <c r="A298" s="148"/>
      <c r="B298" s="142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122"/>
      <c r="W298" s="123"/>
      <c r="X298" s="232"/>
      <c r="Y298" s="232"/>
      <c r="Z298" s="125"/>
      <c r="AA298" s="124"/>
      <c r="AB298" s="125"/>
      <c r="AC298" s="124"/>
      <c r="AD298" s="124"/>
      <c r="AE298" s="124"/>
      <c r="AF298" s="125"/>
      <c r="AG298" s="124"/>
      <c r="AH298" s="124"/>
      <c r="AI298" s="124"/>
      <c r="AJ298" s="125"/>
      <c r="AK298" s="126"/>
      <c r="AL298" s="85"/>
      <c r="AM298" s="85"/>
      <c r="AN298" s="85"/>
      <c r="AO298" s="85"/>
      <c r="AP298" s="251"/>
      <c r="AQ298" s="251"/>
      <c r="AR298" s="251"/>
      <c r="AS298" s="251"/>
      <c r="AT298" s="85"/>
      <c r="AU298" s="85"/>
      <c r="AV298" s="85"/>
      <c r="AW298" s="85"/>
      <c r="AX298" s="127"/>
      <c r="AY298" s="93"/>
      <c r="AZ298" s="93"/>
      <c r="BA298" s="93"/>
      <c r="BB298" s="93"/>
      <c r="BC298" s="150"/>
      <c r="BD298" s="160"/>
      <c r="BE298" s="151"/>
      <c r="BF298" s="150"/>
      <c r="BG298" s="151"/>
      <c r="BH298" s="93"/>
      <c r="BI298" s="93"/>
      <c r="BJ298" s="93"/>
      <c r="BK298" s="93"/>
      <c r="BL298" s="161"/>
      <c r="BM298" s="128"/>
      <c r="BN298" s="128"/>
      <c r="BO298" s="163"/>
      <c r="BP298" s="159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58"/>
      <c r="CD298" s="127"/>
      <c r="CE298" s="150"/>
      <c r="CF298" s="151"/>
      <c r="CG298" s="150"/>
      <c r="CH298" s="151"/>
      <c r="CI298" s="93"/>
      <c r="CJ298" s="93"/>
      <c r="CK298" s="93"/>
      <c r="CL298" s="150"/>
      <c r="CM298" s="159"/>
      <c r="CN298" s="113"/>
      <c r="CO298" s="113"/>
      <c r="CP298" s="126"/>
      <c r="CQ298" s="159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58"/>
      <c r="DG298" s="164" t="str">
        <f t="shared" si="18"/>
        <v/>
      </c>
      <c r="DH298" s="162"/>
      <c r="DI298" s="94" t="str">
        <f t="shared" si="19"/>
        <v/>
      </c>
      <c r="DJ298" s="181"/>
      <c r="DK298" s="37" t="e">
        <f>VLOOKUP(B298,Facility_Information!$B$6:$O$136,14,FALSE)</f>
        <v>#N/A</v>
      </c>
      <c r="DL298">
        <f t="shared" si="16"/>
        <v>0</v>
      </c>
      <c r="DM298" s="234" t="str">
        <f t="shared" si="17"/>
        <v/>
      </c>
    </row>
    <row r="299" spans="1:117" x14ac:dyDescent="0.25">
      <c r="A299" s="148"/>
      <c r="B299" s="142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122"/>
      <c r="W299" s="123"/>
      <c r="X299" s="232"/>
      <c r="Y299" s="232"/>
      <c r="Z299" s="125"/>
      <c r="AA299" s="124"/>
      <c r="AB299" s="125"/>
      <c r="AC299" s="124"/>
      <c r="AD299" s="124"/>
      <c r="AE299" s="124"/>
      <c r="AF299" s="125"/>
      <c r="AG299" s="124"/>
      <c r="AH299" s="124"/>
      <c r="AI299" s="124"/>
      <c r="AJ299" s="125"/>
      <c r="AK299" s="126"/>
      <c r="AL299" s="85"/>
      <c r="AM299" s="85"/>
      <c r="AN299" s="85"/>
      <c r="AO299" s="85"/>
      <c r="AP299" s="251"/>
      <c r="AQ299" s="251"/>
      <c r="AR299" s="251"/>
      <c r="AS299" s="251"/>
      <c r="AT299" s="85"/>
      <c r="AU299" s="85"/>
      <c r="AV299" s="85"/>
      <c r="AW299" s="85"/>
      <c r="AX299" s="127"/>
      <c r="AY299" s="93"/>
      <c r="AZ299" s="93"/>
      <c r="BA299" s="93"/>
      <c r="BB299" s="93"/>
      <c r="BC299" s="150"/>
      <c r="BD299" s="160"/>
      <c r="BE299" s="151"/>
      <c r="BF299" s="150"/>
      <c r="BG299" s="151"/>
      <c r="BH299" s="93"/>
      <c r="BI299" s="93"/>
      <c r="BJ299" s="93"/>
      <c r="BK299" s="93"/>
      <c r="BL299" s="161"/>
      <c r="BM299" s="128"/>
      <c r="BN299" s="128"/>
      <c r="BO299" s="163"/>
      <c r="BP299" s="159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58"/>
      <c r="CD299" s="127"/>
      <c r="CE299" s="150"/>
      <c r="CF299" s="151"/>
      <c r="CG299" s="150"/>
      <c r="CH299" s="151"/>
      <c r="CI299" s="93"/>
      <c r="CJ299" s="93"/>
      <c r="CK299" s="93"/>
      <c r="CL299" s="150"/>
      <c r="CM299" s="159"/>
      <c r="CN299" s="113"/>
      <c r="CO299" s="113"/>
      <c r="CP299" s="126"/>
      <c r="CQ299" s="159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58"/>
      <c r="DG299" s="164" t="str">
        <f t="shared" si="18"/>
        <v/>
      </c>
      <c r="DH299" s="162"/>
      <c r="DI299" s="94" t="str">
        <f t="shared" si="19"/>
        <v/>
      </c>
      <c r="DJ299" s="181"/>
      <c r="DK299" s="37" t="e">
        <f>VLOOKUP(B299,Facility_Information!$B$6:$O$136,14,FALSE)</f>
        <v>#N/A</v>
      </c>
      <c r="DL299">
        <f t="shared" si="16"/>
        <v>0</v>
      </c>
      <c r="DM299" s="234" t="str">
        <f t="shared" si="17"/>
        <v/>
      </c>
    </row>
    <row r="300" spans="1:117" x14ac:dyDescent="0.25">
      <c r="A300" s="148"/>
      <c r="B300" s="142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122"/>
      <c r="W300" s="123"/>
      <c r="X300" s="232"/>
      <c r="Y300" s="232"/>
      <c r="Z300" s="125"/>
      <c r="AA300" s="124"/>
      <c r="AB300" s="125"/>
      <c r="AC300" s="124"/>
      <c r="AD300" s="124"/>
      <c r="AE300" s="124"/>
      <c r="AF300" s="125"/>
      <c r="AG300" s="124"/>
      <c r="AH300" s="124"/>
      <c r="AI300" s="124"/>
      <c r="AJ300" s="125"/>
      <c r="AK300" s="126"/>
      <c r="AL300" s="85"/>
      <c r="AM300" s="85"/>
      <c r="AN300" s="85"/>
      <c r="AO300" s="85"/>
      <c r="AP300" s="251"/>
      <c r="AQ300" s="251"/>
      <c r="AR300" s="251"/>
      <c r="AS300" s="251"/>
      <c r="AT300" s="85"/>
      <c r="AU300" s="85"/>
      <c r="AV300" s="85"/>
      <c r="AW300" s="85"/>
      <c r="AX300" s="127"/>
      <c r="AY300" s="93"/>
      <c r="AZ300" s="93"/>
      <c r="BA300" s="93"/>
      <c r="BB300" s="93"/>
      <c r="BC300" s="150"/>
      <c r="BD300" s="160"/>
      <c r="BE300" s="151"/>
      <c r="BF300" s="150"/>
      <c r="BG300" s="151"/>
      <c r="BH300" s="93"/>
      <c r="BI300" s="93"/>
      <c r="BJ300" s="93"/>
      <c r="BK300" s="93"/>
      <c r="BL300" s="161"/>
      <c r="BM300" s="128"/>
      <c r="BN300" s="128"/>
      <c r="BO300" s="163"/>
      <c r="BP300" s="159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58"/>
      <c r="CD300" s="127"/>
      <c r="CE300" s="150"/>
      <c r="CF300" s="151"/>
      <c r="CG300" s="150"/>
      <c r="CH300" s="151"/>
      <c r="CI300" s="93"/>
      <c r="CJ300" s="93"/>
      <c r="CK300" s="93"/>
      <c r="CL300" s="150"/>
      <c r="CM300" s="159"/>
      <c r="CN300" s="113"/>
      <c r="CO300" s="113"/>
      <c r="CP300" s="126"/>
      <c r="CQ300" s="159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58"/>
      <c r="DG300" s="164" t="str">
        <f t="shared" si="18"/>
        <v/>
      </c>
      <c r="DH300" s="162"/>
      <c r="DI300" s="94" t="str">
        <f t="shared" si="19"/>
        <v/>
      </c>
      <c r="DJ300" s="181"/>
      <c r="DK300" s="37" t="e">
        <f>VLOOKUP(B300,Facility_Information!$B$6:$O$136,14,FALSE)</f>
        <v>#N/A</v>
      </c>
      <c r="DL300">
        <f t="shared" si="16"/>
        <v>0</v>
      </c>
      <c r="DM300" s="234" t="str">
        <f t="shared" si="17"/>
        <v/>
      </c>
    </row>
    <row r="301" spans="1:117" x14ac:dyDescent="0.25">
      <c r="A301" s="148"/>
      <c r="B301" s="142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122"/>
      <c r="W301" s="123"/>
      <c r="X301" s="232"/>
      <c r="Y301" s="232"/>
      <c r="Z301" s="125"/>
      <c r="AA301" s="124"/>
      <c r="AB301" s="125"/>
      <c r="AC301" s="124"/>
      <c r="AD301" s="124"/>
      <c r="AE301" s="124"/>
      <c r="AF301" s="125"/>
      <c r="AG301" s="124"/>
      <c r="AH301" s="124"/>
      <c r="AI301" s="124"/>
      <c r="AJ301" s="125"/>
      <c r="AK301" s="126"/>
      <c r="AL301" s="85"/>
      <c r="AM301" s="85"/>
      <c r="AN301" s="85"/>
      <c r="AO301" s="85"/>
      <c r="AP301" s="251"/>
      <c r="AQ301" s="251"/>
      <c r="AR301" s="251"/>
      <c r="AS301" s="251"/>
      <c r="AT301" s="85"/>
      <c r="AU301" s="85"/>
      <c r="AV301" s="85"/>
      <c r="AW301" s="85"/>
      <c r="AX301" s="127"/>
      <c r="AY301" s="93"/>
      <c r="AZ301" s="93"/>
      <c r="BA301" s="93"/>
      <c r="BB301" s="93"/>
      <c r="BC301" s="150"/>
      <c r="BD301" s="160"/>
      <c r="BE301" s="151"/>
      <c r="BF301" s="150"/>
      <c r="BG301" s="151"/>
      <c r="BH301" s="93"/>
      <c r="BI301" s="93"/>
      <c r="BJ301" s="93"/>
      <c r="BK301" s="93"/>
      <c r="BL301" s="161"/>
      <c r="BM301" s="128"/>
      <c r="BN301" s="128"/>
      <c r="BO301" s="163"/>
      <c r="BP301" s="159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58"/>
      <c r="CD301" s="127"/>
      <c r="CE301" s="150"/>
      <c r="CF301" s="151"/>
      <c r="CG301" s="150"/>
      <c r="CH301" s="151"/>
      <c r="CI301" s="93"/>
      <c r="CJ301" s="93"/>
      <c r="CK301" s="93"/>
      <c r="CL301" s="150"/>
      <c r="CM301" s="159"/>
      <c r="CN301" s="113"/>
      <c r="CO301" s="113"/>
      <c r="CP301" s="126"/>
      <c r="CQ301" s="159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58"/>
      <c r="DG301" s="164" t="str">
        <f t="shared" si="18"/>
        <v/>
      </c>
      <c r="DH301" s="162"/>
      <c r="DI301" s="94" t="str">
        <f t="shared" si="19"/>
        <v/>
      </c>
      <c r="DJ301" s="181"/>
      <c r="DK301" s="37" t="e">
        <f>VLOOKUP(B301,Facility_Information!$B$6:$O$136,14,FALSE)</f>
        <v>#N/A</v>
      </c>
      <c r="DL301">
        <f t="shared" si="16"/>
        <v>0</v>
      </c>
      <c r="DM301" s="234" t="str">
        <f t="shared" si="17"/>
        <v/>
      </c>
    </row>
    <row r="302" spans="1:117" x14ac:dyDescent="0.25">
      <c r="A302" s="148"/>
      <c r="B302" s="142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122"/>
      <c r="W302" s="123"/>
      <c r="X302" s="232"/>
      <c r="Y302" s="232"/>
      <c r="Z302" s="125"/>
      <c r="AA302" s="124"/>
      <c r="AB302" s="125"/>
      <c r="AC302" s="124"/>
      <c r="AD302" s="124"/>
      <c r="AE302" s="124"/>
      <c r="AF302" s="125"/>
      <c r="AG302" s="124"/>
      <c r="AH302" s="124"/>
      <c r="AI302" s="124"/>
      <c r="AJ302" s="125"/>
      <c r="AK302" s="126"/>
      <c r="AL302" s="85"/>
      <c r="AM302" s="85"/>
      <c r="AN302" s="85"/>
      <c r="AO302" s="85"/>
      <c r="AP302" s="251"/>
      <c r="AQ302" s="251"/>
      <c r="AR302" s="251"/>
      <c r="AS302" s="251"/>
      <c r="AT302" s="85"/>
      <c r="AU302" s="85"/>
      <c r="AV302" s="85"/>
      <c r="AW302" s="85"/>
      <c r="AX302" s="127"/>
      <c r="AY302" s="93"/>
      <c r="AZ302" s="93"/>
      <c r="BA302" s="93"/>
      <c r="BB302" s="93"/>
      <c r="BC302" s="150"/>
      <c r="BD302" s="160"/>
      <c r="BE302" s="151"/>
      <c r="BF302" s="150"/>
      <c r="BG302" s="151"/>
      <c r="BH302" s="93"/>
      <c r="BI302" s="93"/>
      <c r="BJ302" s="93"/>
      <c r="BK302" s="93"/>
      <c r="BL302" s="161"/>
      <c r="BM302" s="128"/>
      <c r="BN302" s="128"/>
      <c r="BO302" s="163"/>
      <c r="BP302" s="159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58"/>
      <c r="CD302" s="127"/>
      <c r="CE302" s="150"/>
      <c r="CF302" s="151"/>
      <c r="CG302" s="150"/>
      <c r="CH302" s="151"/>
      <c r="CI302" s="93"/>
      <c r="CJ302" s="93"/>
      <c r="CK302" s="93"/>
      <c r="CL302" s="150"/>
      <c r="CM302" s="159"/>
      <c r="CN302" s="113"/>
      <c r="CO302" s="113"/>
      <c r="CP302" s="126"/>
      <c r="CQ302" s="159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58"/>
      <c r="DG302" s="164" t="str">
        <f t="shared" si="18"/>
        <v/>
      </c>
      <c r="DH302" s="162"/>
      <c r="DI302" s="94" t="str">
        <f t="shared" si="19"/>
        <v/>
      </c>
      <c r="DJ302" s="181"/>
      <c r="DK302" s="37" t="e">
        <f>VLOOKUP(B302,Facility_Information!$B$6:$O$136,14,FALSE)</f>
        <v>#N/A</v>
      </c>
      <c r="DL302">
        <f t="shared" si="16"/>
        <v>0</v>
      </c>
      <c r="DM302" s="234" t="str">
        <f t="shared" si="17"/>
        <v/>
      </c>
    </row>
    <row r="303" spans="1:117" x14ac:dyDescent="0.25">
      <c r="A303" s="148"/>
      <c r="B303" s="142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122"/>
      <c r="W303" s="123"/>
      <c r="X303" s="232"/>
      <c r="Y303" s="232"/>
      <c r="Z303" s="125"/>
      <c r="AA303" s="124"/>
      <c r="AB303" s="125"/>
      <c r="AC303" s="124"/>
      <c r="AD303" s="124"/>
      <c r="AE303" s="124"/>
      <c r="AF303" s="125"/>
      <c r="AG303" s="124"/>
      <c r="AH303" s="124"/>
      <c r="AI303" s="124"/>
      <c r="AJ303" s="125"/>
      <c r="AK303" s="126"/>
      <c r="AL303" s="85"/>
      <c r="AM303" s="85"/>
      <c r="AN303" s="85"/>
      <c r="AO303" s="85"/>
      <c r="AP303" s="251"/>
      <c r="AQ303" s="251"/>
      <c r="AR303" s="251"/>
      <c r="AS303" s="251"/>
      <c r="AT303" s="85"/>
      <c r="AU303" s="85"/>
      <c r="AV303" s="85"/>
      <c r="AW303" s="85"/>
      <c r="AX303" s="127"/>
      <c r="AY303" s="93"/>
      <c r="AZ303" s="93"/>
      <c r="BA303" s="93"/>
      <c r="BB303" s="93"/>
      <c r="BC303" s="150"/>
      <c r="BD303" s="160"/>
      <c r="BE303" s="151"/>
      <c r="BF303" s="150"/>
      <c r="BG303" s="151"/>
      <c r="BH303" s="93"/>
      <c r="BI303" s="93"/>
      <c r="BJ303" s="93"/>
      <c r="BK303" s="93"/>
      <c r="BL303" s="161"/>
      <c r="BM303" s="128"/>
      <c r="BN303" s="128"/>
      <c r="BO303" s="163"/>
      <c r="BP303" s="159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58"/>
      <c r="CD303" s="127"/>
      <c r="CE303" s="150"/>
      <c r="CF303" s="151"/>
      <c r="CG303" s="150"/>
      <c r="CH303" s="151"/>
      <c r="CI303" s="93"/>
      <c r="CJ303" s="93"/>
      <c r="CK303" s="93"/>
      <c r="CL303" s="150"/>
      <c r="CM303" s="159"/>
      <c r="CN303" s="113"/>
      <c r="CO303" s="113"/>
      <c r="CP303" s="126"/>
      <c r="CQ303" s="159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58"/>
      <c r="DG303" s="164" t="str">
        <f t="shared" si="18"/>
        <v/>
      </c>
      <c r="DH303" s="162"/>
      <c r="DI303" s="94" t="str">
        <f t="shared" si="19"/>
        <v/>
      </c>
      <c r="DJ303" s="181"/>
      <c r="DK303" s="37" t="e">
        <f>VLOOKUP(B303,Facility_Information!$B$6:$O$136,14,FALSE)</f>
        <v>#N/A</v>
      </c>
      <c r="DL303">
        <f t="shared" si="16"/>
        <v>0</v>
      </c>
      <c r="DM303" s="234" t="str">
        <f t="shared" si="17"/>
        <v/>
      </c>
    </row>
    <row r="304" spans="1:117" x14ac:dyDescent="0.25">
      <c r="A304" s="148"/>
      <c r="B304" s="142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122"/>
      <c r="W304" s="123"/>
      <c r="X304" s="232"/>
      <c r="Y304" s="232"/>
      <c r="Z304" s="125"/>
      <c r="AA304" s="124"/>
      <c r="AB304" s="125"/>
      <c r="AC304" s="124"/>
      <c r="AD304" s="124"/>
      <c r="AE304" s="124"/>
      <c r="AF304" s="125"/>
      <c r="AG304" s="124"/>
      <c r="AH304" s="124"/>
      <c r="AI304" s="124"/>
      <c r="AJ304" s="125"/>
      <c r="AK304" s="126"/>
      <c r="AL304" s="85"/>
      <c r="AM304" s="85"/>
      <c r="AN304" s="85"/>
      <c r="AO304" s="85"/>
      <c r="AP304" s="251"/>
      <c r="AQ304" s="251"/>
      <c r="AR304" s="251"/>
      <c r="AS304" s="251"/>
      <c r="AT304" s="85"/>
      <c r="AU304" s="85"/>
      <c r="AV304" s="85"/>
      <c r="AW304" s="85"/>
      <c r="AX304" s="127"/>
      <c r="AY304" s="93"/>
      <c r="AZ304" s="93"/>
      <c r="BA304" s="93"/>
      <c r="BB304" s="93"/>
      <c r="BC304" s="150"/>
      <c r="BD304" s="160"/>
      <c r="BE304" s="151"/>
      <c r="BF304" s="150"/>
      <c r="BG304" s="151"/>
      <c r="BH304" s="93"/>
      <c r="BI304" s="93"/>
      <c r="BJ304" s="93"/>
      <c r="BK304" s="93"/>
      <c r="BL304" s="161"/>
      <c r="BM304" s="128"/>
      <c r="BN304" s="128"/>
      <c r="BO304" s="163"/>
      <c r="BP304" s="159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58"/>
      <c r="CD304" s="127"/>
      <c r="CE304" s="150"/>
      <c r="CF304" s="151"/>
      <c r="CG304" s="150"/>
      <c r="CH304" s="151"/>
      <c r="CI304" s="93"/>
      <c r="CJ304" s="93"/>
      <c r="CK304" s="93"/>
      <c r="CL304" s="150"/>
      <c r="CM304" s="159"/>
      <c r="CN304" s="113"/>
      <c r="CO304" s="113"/>
      <c r="CP304" s="126"/>
      <c r="CQ304" s="159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58"/>
      <c r="DG304" s="164" t="str">
        <f t="shared" si="18"/>
        <v/>
      </c>
      <c r="DH304" s="162"/>
      <c r="DI304" s="94" t="str">
        <f t="shared" si="19"/>
        <v/>
      </c>
      <c r="DJ304" s="181"/>
      <c r="DK304" s="37" t="e">
        <f>VLOOKUP(B304,Facility_Information!$B$6:$O$136,14,FALSE)</f>
        <v>#N/A</v>
      </c>
      <c r="DL304">
        <f t="shared" si="16"/>
        <v>0</v>
      </c>
      <c r="DM304" s="234" t="str">
        <f t="shared" si="17"/>
        <v/>
      </c>
    </row>
    <row r="305" spans="1:117" x14ac:dyDescent="0.25">
      <c r="A305" s="148"/>
      <c r="B305" s="142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122"/>
      <c r="W305" s="123"/>
      <c r="X305" s="232"/>
      <c r="Y305" s="232"/>
      <c r="Z305" s="125"/>
      <c r="AA305" s="124"/>
      <c r="AB305" s="125"/>
      <c r="AC305" s="124"/>
      <c r="AD305" s="124"/>
      <c r="AE305" s="124"/>
      <c r="AF305" s="125"/>
      <c r="AG305" s="124"/>
      <c r="AH305" s="124"/>
      <c r="AI305" s="124"/>
      <c r="AJ305" s="125"/>
      <c r="AK305" s="126"/>
      <c r="AL305" s="85"/>
      <c r="AM305" s="85"/>
      <c r="AN305" s="85"/>
      <c r="AO305" s="85"/>
      <c r="AP305" s="251"/>
      <c r="AQ305" s="251"/>
      <c r="AR305" s="251"/>
      <c r="AS305" s="251"/>
      <c r="AT305" s="85"/>
      <c r="AU305" s="85"/>
      <c r="AV305" s="85"/>
      <c r="AW305" s="85"/>
      <c r="AX305" s="127"/>
      <c r="AY305" s="93"/>
      <c r="AZ305" s="93"/>
      <c r="BA305" s="93"/>
      <c r="BB305" s="93"/>
      <c r="BC305" s="150"/>
      <c r="BD305" s="160"/>
      <c r="BE305" s="151"/>
      <c r="BF305" s="150"/>
      <c r="BG305" s="151"/>
      <c r="BH305" s="93"/>
      <c r="BI305" s="93"/>
      <c r="BJ305" s="93"/>
      <c r="BK305" s="93"/>
      <c r="BL305" s="161"/>
      <c r="BM305" s="128"/>
      <c r="BN305" s="128"/>
      <c r="BO305" s="163"/>
      <c r="BP305" s="159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58"/>
      <c r="CD305" s="127"/>
      <c r="CE305" s="150"/>
      <c r="CF305" s="151"/>
      <c r="CG305" s="150"/>
      <c r="CH305" s="151"/>
      <c r="CI305" s="93"/>
      <c r="CJ305" s="93"/>
      <c r="CK305" s="93"/>
      <c r="CL305" s="150"/>
      <c r="CM305" s="159"/>
      <c r="CN305" s="113"/>
      <c r="CO305" s="113"/>
      <c r="CP305" s="126"/>
      <c r="CQ305" s="159"/>
      <c r="CR305" s="124"/>
      <c r="CS305" s="124"/>
      <c r="CT305" s="124"/>
      <c r="CU305" s="124"/>
      <c r="CV305" s="124"/>
      <c r="CW305" s="124"/>
      <c r="CX305" s="124"/>
      <c r="CY305" s="124"/>
      <c r="CZ305" s="124"/>
      <c r="DA305" s="124"/>
      <c r="DB305" s="124"/>
      <c r="DC305" s="124"/>
      <c r="DD305" s="124"/>
      <c r="DE305" s="124"/>
      <c r="DF305" s="158"/>
      <c r="DG305" s="164" t="str">
        <f t="shared" si="18"/>
        <v/>
      </c>
      <c r="DH305" s="162"/>
      <c r="DI305" s="94" t="str">
        <f t="shared" si="19"/>
        <v/>
      </c>
      <c r="DJ305" s="181"/>
      <c r="DK305" s="37" t="e">
        <f>VLOOKUP(B305,Facility_Information!$B$6:$O$136,14,FALSE)</f>
        <v>#N/A</v>
      </c>
      <c r="DL305">
        <f t="shared" si="16"/>
        <v>0</v>
      </c>
      <c r="DM305" s="234" t="str">
        <f t="shared" si="17"/>
        <v/>
      </c>
    </row>
    <row r="306" spans="1:117" x14ac:dyDescent="0.25">
      <c r="A306" s="148"/>
      <c r="B306" s="142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122"/>
      <c r="W306" s="123"/>
      <c r="X306" s="232"/>
      <c r="Y306" s="232"/>
      <c r="Z306" s="125"/>
      <c r="AA306" s="124"/>
      <c r="AB306" s="125"/>
      <c r="AC306" s="124"/>
      <c r="AD306" s="124"/>
      <c r="AE306" s="124"/>
      <c r="AF306" s="125"/>
      <c r="AG306" s="124"/>
      <c r="AH306" s="124"/>
      <c r="AI306" s="124"/>
      <c r="AJ306" s="125"/>
      <c r="AK306" s="126"/>
      <c r="AL306" s="85"/>
      <c r="AM306" s="85"/>
      <c r="AN306" s="85"/>
      <c r="AO306" s="85"/>
      <c r="AP306" s="251"/>
      <c r="AQ306" s="251"/>
      <c r="AR306" s="251"/>
      <c r="AS306" s="251"/>
      <c r="AT306" s="85"/>
      <c r="AU306" s="85"/>
      <c r="AV306" s="85"/>
      <c r="AW306" s="85"/>
      <c r="AX306" s="127"/>
      <c r="AY306" s="93"/>
      <c r="AZ306" s="93"/>
      <c r="BA306" s="93"/>
      <c r="BB306" s="93"/>
      <c r="BC306" s="150"/>
      <c r="BD306" s="160"/>
      <c r="BE306" s="151"/>
      <c r="BF306" s="150"/>
      <c r="BG306" s="151"/>
      <c r="BH306" s="93"/>
      <c r="BI306" s="93"/>
      <c r="BJ306" s="93"/>
      <c r="BK306" s="93"/>
      <c r="BL306" s="161"/>
      <c r="BM306" s="128"/>
      <c r="BN306" s="128"/>
      <c r="BO306" s="163"/>
      <c r="BP306" s="159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58"/>
      <c r="CD306" s="127"/>
      <c r="CE306" s="150"/>
      <c r="CF306" s="151"/>
      <c r="CG306" s="150"/>
      <c r="CH306" s="151"/>
      <c r="CI306" s="93"/>
      <c r="CJ306" s="93"/>
      <c r="CK306" s="93"/>
      <c r="CL306" s="150"/>
      <c r="CM306" s="159"/>
      <c r="CN306" s="113"/>
      <c r="CO306" s="113"/>
      <c r="CP306" s="126"/>
      <c r="CQ306" s="159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58"/>
      <c r="DG306" s="164" t="str">
        <f t="shared" si="18"/>
        <v/>
      </c>
      <c r="DH306" s="162"/>
      <c r="DI306" s="94" t="str">
        <f t="shared" si="19"/>
        <v/>
      </c>
      <c r="DJ306" s="181"/>
      <c r="DK306" s="37" t="e">
        <f>VLOOKUP(B306,Facility_Information!$B$6:$O$136,14,FALSE)</f>
        <v>#N/A</v>
      </c>
      <c r="DL306">
        <f t="shared" si="16"/>
        <v>0</v>
      </c>
      <c r="DM306" s="234" t="str">
        <f t="shared" si="17"/>
        <v/>
      </c>
    </row>
    <row r="307" spans="1:117" x14ac:dyDescent="0.25">
      <c r="A307" s="148"/>
      <c r="B307" s="142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122"/>
      <c r="W307" s="123"/>
      <c r="X307" s="232"/>
      <c r="Y307" s="232"/>
      <c r="Z307" s="125"/>
      <c r="AA307" s="124"/>
      <c r="AB307" s="125"/>
      <c r="AC307" s="124"/>
      <c r="AD307" s="124"/>
      <c r="AE307" s="124"/>
      <c r="AF307" s="125"/>
      <c r="AG307" s="124"/>
      <c r="AH307" s="124"/>
      <c r="AI307" s="124"/>
      <c r="AJ307" s="125"/>
      <c r="AK307" s="126"/>
      <c r="AL307" s="85"/>
      <c r="AM307" s="85"/>
      <c r="AN307" s="85"/>
      <c r="AO307" s="85"/>
      <c r="AP307" s="251"/>
      <c r="AQ307" s="251"/>
      <c r="AR307" s="251"/>
      <c r="AS307" s="251"/>
      <c r="AT307" s="85"/>
      <c r="AU307" s="85"/>
      <c r="AV307" s="85"/>
      <c r="AW307" s="85"/>
      <c r="AX307" s="127"/>
      <c r="AY307" s="93"/>
      <c r="AZ307" s="93"/>
      <c r="BA307" s="93"/>
      <c r="BB307" s="93"/>
      <c r="BC307" s="150"/>
      <c r="BD307" s="160"/>
      <c r="BE307" s="151"/>
      <c r="BF307" s="150"/>
      <c r="BG307" s="151"/>
      <c r="BH307" s="93"/>
      <c r="BI307" s="93"/>
      <c r="BJ307" s="93"/>
      <c r="BK307" s="93"/>
      <c r="BL307" s="161"/>
      <c r="BM307" s="128"/>
      <c r="BN307" s="128"/>
      <c r="BO307" s="163"/>
      <c r="BP307" s="159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58"/>
      <c r="CD307" s="127"/>
      <c r="CE307" s="150"/>
      <c r="CF307" s="151"/>
      <c r="CG307" s="150"/>
      <c r="CH307" s="151"/>
      <c r="CI307" s="93"/>
      <c r="CJ307" s="93"/>
      <c r="CK307" s="93"/>
      <c r="CL307" s="150"/>
      <c r="CM307" s="159"/>
      <c r="CN307" s="113"/>
      <c r="CO307" s="113"/>
      <c r="CP307" s="126"/>
      <c r="CQ307" s="159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58"/>
      <c r="DG307" s="164" t="str">
        <f t="shared" si="18"/>
        <v/>
      </c>
      <c r="DH307" s="162"/>
      <c r="DI307" s="94" t="str">
        <f t="shared" si="19"/>
        <v/>
      </c>
      <c r="DJ307" s="181"/>
      <c r="DK307" s="37" t="e">
        <f>VLOOKUP(B307,Facility_Information!$B$6:$O$136,14,FALSE)</f>
        <v>#N/A</v>
      </c>
      <c r="DL307">
        <f t="shared" si="16"/>
        <v>0</v>
      </c>
      <c r="DM307" s="234" t="str">
        <f t="shared" si="17"/>
        <v/>
      </c>
    </row>
    <row r="308" spans="1:117" x14ac:dyDescent="0.25">
      <c r="A308" s="148"/>
      <c r="B308" s="142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122"/>
      <c r="W308" s="123"/>
      <c r="X308" s="232"/>
      <c r="Y308" s="232"/>
      <c r="Z308" s="125"/>
      <c r="AA308" s="124"/>
      <c r="AB308" s="125"/>
      <c r="AC308" s="124"/>
      <c r="AD308" s="124"/>
      <c r="AE308" s="124"/>
      <c r="AF308" s="125"/>
      <c r="AG308" s="124"/>
      <c r="AH308" s="124"/>
      <c r="AI308" s="124"/>
      <c r="AJ308" s="125"/>
      <c r="AK308" s="126"/>
      <c r="AL308" s="85"/>
      <c r="AM308" s="85"/>
      <c r="AN308" s="85"/>
      <c r="AO308" s="85"/>
      <c r="AP308" s="251"/>
      <c r="AQ308" s="251"/>
      <c r="AR308" s="251"/>
      <c r="AS308" s="251"/>
      <c r="AT308" s="85"/>
      <c r="AU308" s="85"/>
      <c r="AV308" s="85"/>
      <c r="AW308" s="85"/>
      <c r="AX308" s="127"/>
      <c r="AY308" s="93"/>
      <c r="AZ308" s="93"/>
      <c r="BA308" s="93"/>
      <c r="BB308" s="93"/>
      <c r="BC308" s="150"/>
      <c r="BD308" s="160"/>
      <c r="BE308" s="151"/>
      <c r="BF308" s="150"/>
      <c r="BG308" s="151"/>
      <c r="BH308" s="93"/>
      <c r="BI308" s="93"/>
      <c r="BJ308" s="93"/>
      <c r="BK308" s="93"/>
      <c r="BL308" s="161"/>
      <c r="BM308" s="128"/>
      <c r="BN308" s="128"/>
      <c r="BO308" s="163"/>
      <c r="BP308" s="159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58"/>
      <c r="CD308" s="127"/>
      <c r="CE308" s="150"/>
      <c r="CF308" s="151"/>
      <c r="CG308" s="150"/>
      <c r="CH308" s="151"/>
      <c r="CI308" s="93"/>
      <c r="CJ308" s="93"/>
      <c r="CK308" s="93"/>
      <c r="CL308" s="150"/>
      <c r="CM308" s="159"/>
      <c r="CN308" s="113"/>
      <c r="CO308" s="113"/>
      <c r="CP308" s="126"/>
      <c r="CQ308" s="159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58"/>
      <c r="DG308" s="164" t="str">
        <f t="shared" si="18"/>
        <v/>
      </c>
      <c r="DH308" s="162"/>
      <c r="DI308" s="94" t="str">
        <f t="shared" si="19"/>
        <v/>
      </c>
      <c r="DJ308" s="181"/>
      <c r="DK308" s="37" t="e">
        <f>VLOOKUP(B308,Facility_Information!$B$6:$O$136,14,FALSE)</f>
        <v>#N/A</v>
      </c>
      <c r="DL308">
        <f t="shared" si="16"/>
        <v>0</v>
      </c>
      <c r="DM308" s="234" t="str">
        <f t="shared" si="17"/>
        <v/>
      </c>
    </row>
    <row r="309" spans="1:117" x14ac:dyDescent="0.25">
      <c r="A309" s="148"/>
      <c r="B309" s="142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122"/>
      <c r="W309" s="123"/>
      <c r="X309" s="232"/>
      <c r="Y309" s="232"/>
      <c r="Z309" s="125"/>
      <c r="AA309" s="124"/>
      <c r="AB309" s="125"/>
      <c r="AC309" s="124"/>
      <c r="AD309" s="124"/>
      <c r="AE309" s="124"/>
      <c r="AF309" s="125"/>
      <c r="AG309" s="124"/>
      <c r="AH309" s="124"/>
      <c r="AI309" s="124"/>
      <c r="AJ309" s="125"/>
      <c r="AK309" s="126"/>
      <c r="AL309" s="85"/>
      <c r="AM309" s="85"/>
      <c r="AN309" s="85"/>
      <c r="AO309" s="85"/>
      <c r="AP309" s="251"/>
      <c r="AQ309" s="251"/>
      <c r="AR309" s="251"/>
      <c r="AS309" s="251"/>
      <c r="AT309" s="85"/>
      <c r="AU309" s="85"/>
      <c r="AV309" s="85"/>
      <c r="AW309" s="85"/>
      <c r="AX309" s="127"/>
      <c r="AY309" s="93"/>
      <c r="AZ309" s="93"/>
      <c r="BA309" s="93"/>
      <c r="BB309" s="93"/>
      <c r="BC309" s="150"/>
      <c r="BD309" s="160"/>
      <c r="BE309" s="151"/>
      <c r="BF309" s="150"/>
      <c r="BG309" s="151"/>
      <c r="BH309" s="93"/>
      <c r="BI309" s="93"/>
      <c r="BJ309" s="93"/>
      <c r="BK309" s="93"/>
      <c r="BL309" s="161"/>
      <c r="BM309" s="128"/>
      <c r="BN309" s="128"/>
      <c r="BO309" s="163"/>
      <c r="BP309" s="159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58"/>
      <c r="CD309" s="127"/>
      <c r="CE309" s="150"/>
      <c r="CF309" s="151"/>
      <c r="CG309" s="150"/>
      <c r="CH309" s="151"/>
      <c r="CI309" s="93"/>
      <c r="CJ309" s="93"/>
      <c r="CK309" s="93"/>
      <c r="CL309" s="150"/>
      <c r="CM309" s="159"/>
      <c r="CN309" s="113"/>
      <c r="CO309" s="113"/>
      <c r="CP309" s="126"/>
      <c r="CQ309" s="159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58"/>
      <c r="DG309" s="164" t="str">
        <f t="shared" si="18"/>
        <v/>
      </c>
      <c r="DH309" s="162"/>
      <c r="DI309" s="94" t="str">
        <f t="shared" si="19"/>
        <v/>
      </c>
      <c r="DJ309" s="181"/>
      <c r="DK309" s="37" t="e">
        <f>VLOOKUP(B309,Facility_Information!$B$6:$O$136,14,FALSE)</f>
        <v>#N/A</v>
      </c>
      <c r="DL309">
        <f t="shared" si="16"/>
        <v>0</v>
      </c>
      <c r="DM309" s="234" t="str">
        <f t="shared" si="17"/>
        <v/>
      </c>
    </row>
    <row r="310" spans="1:117" x14ac:dyDescent="0.25">
      <c r="A310" s="148"/>
      <c r="B310" s="142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122"/>
      <c r="W310" s="123"/>
      <c r="X310" s="232"/>
      <c r="Y310" s="232"/>
      <c r="Z310" s="125"/>
      <c r="AA310" s="124"/>
      <c r="AB310" s="125"/>
      <c r="AC310" s="124"/>
      <c r="AD310" s="124"/>
      <c r="AE310" s="124"/>
      <c r="AF310" s="125"/>
      <c r="AG310" s="124"/>
      <c r="AH310" s="124"/>
      <c r="AI310" s="124"/>
      <c r="AJ310" s="125"/>
      <c r="AK310" s="126"/>
      <c r="AL310" s="85"/>
      <c r="AM310" s="85"/>
      <c r="AN310" s="85"/>
      <c r="AO310" s="85"/>
      <c r="AP310" s="251"/>
      <c r="AQ310" s="251"/>
      <c r="AR310" s="251"/>
      <c r="AS310" s="251"/>
      <c r="AT310" s="85"/>
      <c r="AU310" s="85"/>
      <c r="AV310" s="85"/>
      <c r="AW310" s="85"/>
      <c r="AX310" s="127"/>
      <c r="AY310" s="93"/>
      <c r="AZ310" s="93"/>
      <c r="BA310" s="93"/>
      <c r="BB310" s="93"/>
      <c r="BC310" s="150"/>
      <c r="BD310" s="160"/>
      <c r="BE310" s="151"/>
      <c r="BF310" s="150"/>
      <c r="BG310" s="151"/>
      <c r="BH310" s="93"/>
      <c r="BI310" s="93"/>
      <c r="BJ310" s="93"/>
      <c r="BK310" s="93"/>
      <c r="BL310" s="161"/>
      <c r="BM310" s="128"/>
      <c r="BN310" s="128"/>
      <c r="BO310" s="163"/>
      <c r="BP310" s="159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58"/>
      <c r="CD310" s="127"/>
      <c r="CE310" s="150"/>
      <c r="CF310" s="151"/>
      <c r="CG310" s="150"/>
      <c r="CH310" s="151"/>
      <c r="CI310" s="93"/>
      <c r="CJ310" s="93"/>
      <c r="CK310" s="93"/>
      <c r="CL310" s="150"/>
      <c r="CM310" s="159"/>
      <c r="CN310" s="113"/>
      <c r="CO310" s="113"/>
      <c r="CP310" s="126"/>
      <c r="CQ310" s="159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58"/>
      <c r="DG310" s="164" t="str">
        <f t="shared" si="18"/>
        <v/>
      </c>
      <c r="DH310" s="162"/>
      <c r="DI310" s="94" t="str">
        <f t="shared" si="19"/>
        <v/>
      </c>
      <c r="DJ310" s="181"/>
      <c r="DK310" s="37" t="e">
        <f>VLOOKUP(B310,Facility_Information!$B$6:$O$136,14,FALSE)</f>
        <v>#N/A</v>
      </c>
      <c r="DL310">
        <f t="shared" si="16"/>
        <v>0</v>
      </c>
      <c r="DM310" s="234" t="str">
        <f t="shared" si="17"/>
        <v/>
      </c>
    </row>
    <row r="311" spans="1:117" x14ac:dyDescent="0.25">
      <c r="A311" s="148"/>
      <c r="B311" s="142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122"/>
      <c r="W311" s="123"/>
      <c r="X311" s="232"/>
      <c r="Y311" s="232"/>
      <c r="Z311" s="125"/>
      <c r="AA311" s="124"/>
      <c r="AB311" s="125"/>
      <c r="AC311" s="124"/>
      <c r="AD311" s="124"/>
      <c r="AE311" s="124"/>
      <c r="AF311" s="125"/>
      <c r="AG311" s="124"/>
      <c r="AH311" s="124"/>
      <c r="AI311" s="124"/>
      <c r="AJ311" s="125"/>
      <c r="AK311" s="126"/>
      <c r="AL311" s="85"/>
      <c r="AM311" s="85"/>
      <c r="AN311" s="85"/>
      <c r="AO311" s="85"/>
      <c r="AP311" s="251"/>
      <c r="AQ311" s="251"/>
      <c r="AR311" s="251"/>
      <c r="AS311" s="251"/>
      <c r="AT311" s="85"/>
      <c r="AU311" s="85"/>
      <c r="AV311" s="85"/>
      <c r="AW311" s="85"/>
      <c r="AX311" s="127"/>
      <c r="AY311" s="93"/>
      <c r="AZ311" s="93"/>
      <c r="BA311" s="93"/>
      <c r="BB311" s="93"/>
      <c r="BC311" s="150"/>
      <c r="BD311" s="160"/>
      <c r="BE311" s="151"/>
      <c r="BF311" s="150"/>
      <c r="BG311" s="151"/>
      <c r="BH311" s="93"/>
      <c r="BI311" s="93"/>
      <c r="BJ311" s="93"/>
      <c r="BK311" s="93"/>
      <c r="BL311" s="161"/>
      <c r="BM311" s="128"/>
      <c r="BN311" s="128"/>
      <c r="BO311" s="163"/>
      <c r="BP311" s="159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58"/>
      <c r="CD311" s="127"/>
      <c r="CE311" s="150"/>
      <c r="CF311" s="151"/>
      <c r="CG311" s="150"/>
      <c r="CH311" s="151"/>
      <c r="CI311" s="93"/>
      <c r="CJ311" s="93"/>
      <c r="CK311" s="93"/>
      <c r="CL311" s="150"/>
      <c r="CM311" s="159"/>
      <c r="CN311" s="113"/>
      <c r="CO311" s="113"/>
      <c r="CP311" s="126"/>
      <c r="CQ311" s="159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58"/>
      <c r="DG311" s="164" t="str">
        <f t="shared" si="18"/>
        <v/>
      </c>
      <c r="DH311" s="162"/>
      <c r="DI311" s="94" t="str">
        <f t="shared" si="19"/>
        <v/>
      </c>
      <c r="DJ311" s="181"/>
      <c r="DK311" s="37" t="e">
        <f>VLOOKUP(B311,Facility_Information!$B$6:$O$136,14,FALSE)</f>
        <v>#N/A</v>
      </c>
      <c r="DL311">
        <f t="shared" si="16"/>
        <v>0</v>
      </c>
      <c r="DM311" s="234" t="str">
        <f t="shared" si="17"/>
        <v/>
      </c>
    </row>
    <row r="312" spans="1:117" x14ac:dyDescent="0.25">
      <c r="A312" s="148"/>
      <c r="B312" s="142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122"/>
      <c r="W312" s="123"/>
      <c r="X312" s="232"/>
      <c r="Y312" s="232"/>
      <c r="Z312" s="125"/>
      <c r="AA312" s="124"/>
      <c r="AB312" s="125"/>
      <c r="AC312" s="124"/>
      <c r="AD312" s="124"/>
      <c r="AE312" s="124"/>
      <c r="AF312" s="125"/>
      <c r="AG312" s="124"/>
      <c r="AH312" s="124"/>
      <c r="AI312" s="124"/>
      <c r="AJ312" s="125"/>
      <c r="AK312" s="126"/>
      <c r="AL312" s="85"/>
      <c r="AM312" s="85"/>
      <c r="AN312" s="85"/>
      <c r="AO312" s="85"/>
      <c r="AP312" s="251"/>
      <c r="AQ312" s="251"/>
      <c r="AR312" s="251"/>
      <c r="AS312" s="251"/>
      <c r="AT312" s="85"/>
      <c r="AU312" s="85"/>
      <c r="AV312" s="85"/>
      <c r="AW312" s="85"/>
      <c r="AX312" s="127"/>
      <c r="AY312" s="93"/>
      <c r="AZ312" s="93"/>
      <c r="BA312" s="93"/>
      <c r="BB312" s="93"/>
      <c r="BC312" s="150"/>
      <c r="BD312" s="160"/>
      <c r="BE312" s="151"/>
      <c r="BF312" s="150"/>
      <c r="BG312" s="151"/>
      <c r="BH312" s="93"/>
      <c r="BI312" s="93"/>
      <c r="BJ312" s="93"/>
      <c r="BK312" s="93"/>
      <c r="BL312" s="161"/>
      <c r="BM312" s="128"/>
      <c r="BN312" s="128"/>
      <c r="BO312" s="163"/>
      <c r="BP312" s="159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58"/>
      <c r="CD312" s="127"/>
      <c r="CE312" s="150"/>
      <c r="CF312" s="151"/>
      <c r="CG312" s="150"/>
      <c r="CH312" s="151"/>
      <c r="CI312" s="93"/>
      <c r="CJ312" s="93"/>
      <c r="CK312" s="93"/>
      <c r="CL312" s="150"/>
      <c r="CM312" s="159"/>
      <c r="CN312" s="113"/>
      <c r="CO312" s="113"/>
      <c r="CP312" s="126"/>
      <c r="CQ312" s="159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58"/>
      <c r="DG312" s="164" t="str">
        <f t="shared" si="18"/>
        <v/>
      </c>
      <c r="DH312" s="162"/>
      <c r="DI312" s="94" t="str">
        <f t="shared" si="19"/>
        <v/>
      </c>
      <c r="DJ312" s="181"/>
      <c r="DK312" s="37" t="e">
        <f>VLOOKUP(B312,Facility_Information!$B$6:$O$136,14,FALSE)</f>
        <v>#N/A</v>
      </c>
      <c r="DL312">
        <f t="shared" si="16"/>
        <v>0</v>
      </c>
      <c r="DM312" s="234" t="str">
        <f t="shared" si="17"/>
        <v/>
      </c>
    </row>
    <row r="313" spans="1:117" x14ac:dyDescent="0.25">
      <c r="A313" s="148"/>
      <c r="B313" s="142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122"/>
      <c r="W313" s="123"/>
      <c r="X313" s="232"/>
      <c r="Y313" s="232"/>
      <c r="Z313" s="125"/>
      <c r="AA313" s="124"/>
      <c r="AB313" s="125"/>
      <c r="AC313" s="124"/>
      <c r="AD313" s="124"/>
      <c r="AE313" s="124"/>
      <c r="AF313" s="125"/>
      <c r="AG313" s="124"/>
      <c r="AH313" s="124"/>
      <c r="AI313" s="124"/>
      <c r="AJ313" s="125"/>
      <c r="AK313" s="126"/>
      <c r="AL313" s="85"/>
      <c r="AM313" s="85"/>
      <c r="AN313" s="85"/>
      <c r="AO313" s="85"/>
      <c r="AP313" s="251"/>
      <c r="AQ313" s="251"/>
      <c r="AR313" s="251"/>
      <c r="AS313" s="251"/>
      <c r="AT313" s="85"/>
      <c r="AU313" s="85"/>
      <c r="AV313" s="85"/>
      <c r="AW313" s="85"/>
      <c r="AX313" s="127"/>
      <c r="AY313" s="93"/>
      <c r="AZ313" s="93"/>
      <c r="BA313" s="93"/>
      <c r="BB313" s="93"/>
      <c r="BC313" s="150"/>
      <c r="BD313" s="160"/>
      <c r="BE313" s="151"/>
      <c r="BF313" s="150"/>
      <c r="BG313" s="151"/>
      <c r="BH313" s="93"/>
      <c r="BI313" s="93"/>
      <c r="BJ313" s="93"/>
      <c r="BK313" s="93"/>
      <c r="BL313" s="161"/>
      <c r="BM313" s="128"/>
      <c r="BN313" s="128"/>
      <c r="BO313" s="163"/>
      <c r="BP313" s="159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58"/>
      <c r="CD313" s="127"/>
      <c r="CE313" s="150"/>
      <c r="CF313" s="151"/>
      <c r="CG313" s="150"/>
      <c r="CH313" s="151"/>
      <c r="CI313" s="93"/>
      <c r="CJ313" s="93"/>
      <c r="CK313" s="93"/>
      <c r="CL313" s="150"/>
      <c r="CM313" s="159"/>
      <c r="CN313" s="113"/>
      <c r="CO313" s="113"/>
      <c r="CP313" s="126"/>
      <c r="CQ313" s="159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58"/>
      <c r="DG313" s="164" t="str">
        <f t="shared" si="18"/>
        <v/>
      </c>
      <c r="DH313" s="162"/>
      <c r="DI313" s="94" t="str">
        <f t="shared" si="19"/>
        <v/>
      </c>
      <c r="DJ313" s="181"/>
      <c r="DK313" s="37" t="e">
        <f>VLOOKUP(B313,Facility_Information!$B$6:$O$136,14,FALSE)</f>
        <v>#N/A</v>
      </c>
      <c r="DL313">
        <f t="shared" si="16"/>
        <v>0</v>
      </c>
      <c r="DM313" s="234" t="str">
        <f t="shared" si="17"/>
        <v/>
      </c>
    </row>
    <row r="314" spans="1:117" x14ac:dyDescent="0.25">
      <c r="A314" s="148"/>
      <c r="B314" s="142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122"/>
      <c r="W314" s="123"/>
      <c r="X314" s="232"/>
      <c r="Y314" s="232"/>
      <c r="Z314" s="125"/>
      <c r="AA314" s="124"/>
      <c r="AB314" s="125"/>
      <c r="AC314" s="124"/>
      <c r="AD314" s="124"/>
      <c r="AE314" s="124"/>
      <c r="AF314" s="125"/>
      <c r="AG314" s="124"/>
      <c r="AH314" s="124"/>
      <c r="AI314" s="124"/>
      <c r="AJ314" s="125"/>
      <c r="AK314" s="126"/>
      <c r="AL314" s="85"/>
      <c r="AM314" s="85"/>
      <c r="AN314" s="85"/>
      <c r="AO314" s="85"/>
      <c r="AP314" s="251"/>
      <c r="AQ314" s="251"/>
      <c r="AR314" s="251"/>
      <c r="AS314" s="251"/>
      <c r="AT314" s="85"/>
      <c r="AU314" s="85"/>
      <c r="AV314" s="85"/>
      <c r="AW314" s="85"/>
      <c r="AX314" s="127"/>
      <c r="AY314" s="93"/>
      <c r="AZ314" s="93"/>
      <c r="BA314" s="93"/>
      <c r="BB314" s="93"/>
      <c r="BC314" s="150"/>
      <c r="BD314" s="160"/>
      <c r="BE314" s="151"/>
      <c r="BF314" s="150"/>
      <c r="BG314" s="151"/>
      <c r="BH314" s="93"/>
      <c r="BI314" s="93"/>
      <c r="BJ314" s="93"/>
      <c r="BK314" s="93"/>
      <c r="BL314" s="161"/>
      <c r="BM314" s="128"/>
      <c r="BN314" s="128"/>
      <c r="BO314" s="163"/>
      <c r="BP314" s="159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58"/>
      <c r="CD314" s="127"/>
      <c r="CE314" s="150"/>
      <c r="CF314" s="151"/>
      <c r="CG314" s="150"/>
      <c r="CH314" s="151"/>
      <c r="CI314" s="93"/>
      <c r="CJ314" s="93"/>
      <c r="CK314" s="93"/>
      <c r="CL314" s="150"/>
      <c r="CM314" s="159"/>
      <c r="CN314" s="113"/>
      <c r="CO314" s="113"/>
      <c r="CP314" s="126"/>
      <c r="CQ314" s="159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58"/>
      <c r="DG314" s="164" t="str">
        <f t="shared" si="18"/>
        <v/>
      </c>
      <c r="DH314" s="162"/>
      <c r="DI314" s="94" t="str">
        <f t="shared" si="19"/>
        <v/>
      </c>
      <c r="DJ314" s="181"/>
      <c r="DK314" s="37" t="e">
        <f>VLOOKUP(B314,Facility_Information!$B$6:$O$136,14,FALSE)</f>
        <v>#N/A</v>
      </c>
      <c r="DL314">
        <f t="shared" si="16"/>
        <v>0</v>
      </c>
      <c r="DM314" s="234" t="str">
        <f t="shared" si="17"/>
        <v/>
      </c>
    </row>
    <row r="315" spans="1:117" x14ac:dyDescent="0.25">
      <c r="A315" s="148"/>
      <c r="B315" s="142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122"/>
      <c r="W315" s="123"/>
      <c r="X315" s="232"/>
      <c r="Y315" s="232"/>
      <c r="Z315" s="125"/>
      <c r="AA315" s="124"/>
      <c r="AB315" s="125"/>
      <c r="AC315" s="124"/>
      <c r="AD315" s="124"/>
      <c r="AE315" s="124"/>
      <c r="AF315" s="125"/>
      <c r="AG315" s="124"/>
      <c r="AH315" s="124"/>
      <c r="AI315" s="124"/>
      <c r="AJ315" s="125"/>
      <c r="AK315" s="126"/>
      <c r="AL315" s="85"/>
      <c r="AM315" s="85"/>
      <c r="AN315" s="85"/>
      <c r="AO315" s="85"/>
      <c r="AP315" s="251"/>
      <c r="AQ315" s="251"/>
      <c r="AR315" s="251"/>
      <c r="AS315" s="251"/>
      <c r="AT315" s="85"/>
      <c r="AU315" s="85"/>
      <c r="AV315" s="85"/>
      <c r="AW315" s="85"/>
      <c r="AX315" s="127"/>
      <c r="AY315" s="93"/>
      <c r="AZ315" s="93"/>
      <c r="BA315" s="93"/>
      <c r="BB315" s="93"/>
      <c r="BC315" s="150"/>
      <c r="BD315" s="160"/>
      <c r="BE315" s="151"/>
      <c r="BF315" s="150"/>
      <c r="BG315" s="151"/>
      <c r="BH315" s="93"/>
      <c r="BI315" s="93"/>
      <c r="BJ315" s="93"/>
      <c r="BK315" s="93"/>
      <c r="BL315" s="161"/>
      <c r="BM315" s="128"/>
      <c r="BN315" s="128"/>
      <c r="BO315" s="163"/>
      <c r="BP315" s="159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58"/>
      <c r="CD315" s="127"/>
      <c r="CE315" s="150"/>
      <c r="CF315" s="151"/>
      <c r="CG315" s="150"/>
      <c r="CH315" s="151"/>
      <c r="CI315" s="93"/>
      <c r="CJ315" s="93"/>
      <c r="CK315" s="93"/>
      <c r="CL315" s="150"/>
      <c r="CM315" s="159"/>
      <c r="CN315" s="113"/>
      <c r="CO315" s="113"/>
      <c r="CP315" s="126"/>
      <c r="CQ315" s="159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58"/>
      <c r="DG315" s="164" t="str">
        <f t="shared" si="18"/>
        <v/>
      </c>
      <c r="DH315" s="162"/>
      <c r="DI315" s="94" t="str">
        <f t="shared" si="19"/>
        <v/>
      </c>
      <c r="DJ315" s="181"/>
      <c r="DK315" s="37" t="e">
        <f>VLOOKUP(B315,Facility_Information!$B$6:$O$136,14,FALSE)</f>
        <v>#N/A</v>
      </c>
      <c r="DL315">
        <f t="shared" si="16"/>
        <v>0</v>
      </c>
      <c r="DM315" s="234" t="str">
        <f t="shared" si="17"/>
        <v/>
      </c>
    </row>
    <row r="316" spans="1:117" x14ac:dyDescent="0.25">
      <c r="A316" s="148"/>
      <c r="B316" s="142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122"/>
      <c r="W316" s="123"/>
      <c r="X316" s="232"/>
      <c r="Y316" s="232"/>
      <c r="Z316" s="125"/>
      <c r="AA316" s="124"/>
      <c r="AB316" s="125"/>
      <c r="AC316" s="124"/>
      <c r="AD316" s="124"/>
      <c r="AE316" s="124"/>
      <c r="AF316" s="125"/>
      <c r="AG316" s="124"/>
      <c r="AH316" s="124"/>
      <c r="AI316" s="124"/>
      <c r="AJ316" s="125"/>
      <c r="AK316" s="126"/>
      <c r="AL316" s="85"/>
      <c r="AM316" s="85"/>
      <c r="AN316" s="85"/>
      <c r="AO316" s="85"/>
      <c r="AP316" s="251"/>
      <c r="AQ316" s="251"/>
      <c r="AR316" s="251"/>
      <c r="AS316" s="251"/>
      <c r="AT316" s="85"/>
      <c r="AU316" s="85"/>
      <c r="AV316" s="85"/>
      <c r="AW316" s="85"/>
      <c r="AX316" s="127"/>
      <c r="AY316" s="93"/>
      <c r="AZ316" s="93"/>
      <c r="BA316" s="93"/>
      <c r="BB316" s="93"/>
      <c r="BC316" s="150"/>
      <c r="BD316" s="160"/>
      <c r="BE316" s="151"/>
      <c r="BF316" s="150"/>
      <c r="BG316" s="151"/>
      <c r="BH316" s="93"/>
      <c r="BI316" s="93"/>
      <c r="BJ316" s="93"/>
      <c r="BK316" s="93"/>
      <c r="BL316" s="161"/>
      <c r="BM316" s="128"/>
      <c r="BN316" s="128"/>
      <c r="BO316" s="163"/>
      <c r="BP316" s="159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58"/>
      <c r="CD316" s="127"/>
      <c r="CE316" s="150"/>
      <c r="CF316" s="151"/>
      <c r="CG316" s="150"/>
      <c r="CH316" s="151"/>
      <c r="CI316" s="93"/>
      <c r="CJ316" s="93"/>
      <c r="CK316" s="93"/>
      <c r="CL316" s="150"/>
      <c r="CM316" s="159"/>
      <c r="CN316" s="113"/>
      <c r="CO316" s="113"/>
      <c r="CP316" s="126"/>
      <c r="CQ316" s="159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58"/>
      <c r="DG316" s="164" t="str">
        <f t="shared" si="18"/>
        <v/>
      </c>
      <c r="DH316" s="162"/>
      <c r="DI316" s="94" t="str">
        <f t="shared" si="19"/>
        <v/>
      </c>
      <c r="DJ316" s="181"/>
      <c r="DK316" s="37" t="e">
        <f>VLOOKUP(B316,Facility_Information!$B$6:$O$136,14,FALSE)</f>
        <v>#N/A</v>
      </c>
      <c r="DL316">
        <f t="shared" si="16"/>
        <v>0</v>
      </c>
      <c r="DM316" s="234" t="str">
        <f t="shared" si="17"/>
        <v/>
      </c>
    </row>
    <row r="317" spans="1:117" x14ac:dyDescent="0.25">
      <c r="A317" s="148"/>
      <c r="B317" s="142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122"/>
      <c r="W317" s="123"/>
      <c r="X317" s="232"/>
      <c r="Y317" s="232"/>
      <c r="Z317" s="125"/>
      <c r="AA317" s="124"/>
      <c r="AB317" s="125"/>
      <c r="AC317" s="124"/>
      <c r="AD317" s="124"/>
      <c r="AE317" s="124"/>
      <c r="AF317" s="125"/>
      <c r="AG317" s="124"/>
      <c r="AH317" s="124"/>
      <c r="AI317" s="124"/>
      <c r="AJ317" s="125"/>
      <c r="AK317" s="126"/>
      <c r="AL317" s="85"/>
      <c r="AM317" s="85"/>
      <c r="AN317" s="85"/>
      <c r="AO317" s="85"/>
      <c r="AP317" s="251"/>
      <c r="AQ317" s="251"/>
      <c r="AR317" s="251"/>
      <c r="AS317" s="251"/>
      <c r="AT317" s="85"/>
      <c r="AU317" s="85"/>
      <c r="AV317" s="85"/>
      <c r="AW317" s="85"/>
      <c r="AX317" s="127"/>
      <c r="AY317" s="93"/>
      <c r="AZ317" s="93"/>
      <c r="BA317" s="93"/>
      <c r="BB317" s="93"/>
      <c r="BC317" s="150"/>
      <c r="BD317" s="160"/>
      <c r="BE317" s="151"/>
      <c r="BF317" s="150"/>
      <c r="BG317" s="151"/>
      <c r="BH317" s="93"/>
      <c r="BI317" s="93"/>
      <c r="BJ317" s="93"/>
      <c r="BK317" s="93"/>
      <c r="BL317" s="161"/>
      <c r="BM317" s="128"/>
      <c r="BN317" s="128"/>
      <c r="BO317" s="163"/>
      <c r="BP317" s="159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58"/>
      <c r="CD317" s="127"/>
      <c r="CE317" s="150"/>
      <c r="CF317" s="151"/>
      <c r="CG317" s="150"/>
      <c r="CH317" s="151"/>
      <c r="CI317" s="93"/>
      <c r="CJ317" s="93"/>
      <c r="CK317" s="93"/>
      <c r="CL317" s="150"/>
      <c r="CM317" s="159"/>
      <c r="CN317" s="113"/>
      <c r="CO317" s="113"/>
      <c r="CP317" s="126"/>
      <c r="CQ317" s="159"/>
      <c r="CR317" s="124"/>
      <c r="CS317" s="124"/>
      <c r="CT317" s="124"/>
      <c r="CU317" s="124"/>
      <c r="CV317" s="124"/>
      <c r="CW317" s="124"/>
      <c r="CX317" s="124"/>
      <c r="CY317" s="124"/>
      <c r="CZ317" s="124"/>
      <c r="DA317" s="124"/>
      <c r="DB317" s="124"/>
      <c r="DC317" s="124"/>
      <c r="DD317" s="124"/>
      <c r="DE317" s="124"/>
      <c r="DF317" s="158"/>
      <c r="DG317" s="164" t="str">
        <f t="shared" si="18"/>
        <v/>
      </c>
      <c r="DH317" s="162"/>
      <c r="DI317" s="94" t="str">
        <f t="shared" si="19"/>
        <v/>
      </c>
      <c r="DJ317" s="181"/>
      <c r="DK317" s="37" t="e">
        <f>VLOOKUP(B317,Facility_Information!$B$6:$O$136,14,FALSE)</f>
        <v>#N/A</v>
      </c>
      <c r="DL317">
        <f t="shared" si="16"/>
        <v>0</v>
      </c>
      <c r="DM317" s="234" t="str">
        <f t="shared" si="17"/>
        <v/>
      </c>
    </row>
    <row r="318" spans="1:117" x14ac:dyDescent="0.25">
      <c r="A318" s="148"/>
      <c r="B318" s="142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122"/>
      <c r="W318" s="123"/>
      <c r="X318" s="232"/>
      <c r="Y318" s="232"/>
      <c r="Z318" s="125"/>
      <c r="AA318" s="124"/>
      <c r="AB318" s="125"/>
      <c r="AC318" s="124"/>
      <c r="AD318" s="124"/>
      <c r="AE318" s="124"/>
      <c r="AF318" s="125"/>
      <c r="AG318" s="124"/>
      <c r="AH318" s="124"/>
      <c r="AI318" s="124"/>
      <c r="AJ318" s="125"/>
      <c r="AK318" s="126"/>
      <c r="AL318" s="85"/>
      <c r="AM318" s="85"/>
      <c r="AN318" s="85"/>
      <c r="AO318" s="85"/>
      <c r="AP318" s="251"/>
      <c r="AQ318" s="251"/>
      <c r="AR318" s="251"/>
      <c r="AS318" s="251"/>
      <c r="AT318" s="85"/>
      <c r="AU318" s="85"/>
      <c r="AV318" s="85"/>
      <c r="AW318" s="85"/>
      <c r="AX318" s="127"/>
      <c r="AY318" s="93"/>
      <c r="AZ318" s="93"/>
      <c r="BA318" s="93"/>
      <c r="BB318" s="93"/>
      <c r="BC318" s="150"/>
      <c r="BD318" s="160"/>
      <c r="BE318" s="151"/>
      <c r="BF318" s="150"/>
      <c r="BG318" s="151"/>
      <c r="BH318" s="93"/>
      <c r="BI318" s="93"/>
      <c r="BJ318" s="93"/>
      <c r="BK318" s="93"/>
      <c r="BL318" s="161"/>
      <c r="BM318" s="128"/>
      <c r="BN318" s="128"/>
      <c r="BO318" s="163"/>
      <c r="BP318" s="159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58"/>
      <c r="CD318" s="127"/>
      <c r="CE318" s="150"/>
      <c r="CF318" s="151"/>
      <c r="CG318" s="150"/>
      <c r="CH318" s="151"/>
      <c r="CI318" s="93"/>
      <c r="CJ318" s="93"/>
      <c r="CK318" s="93"/>
      <c r="CL318" s="150"/>
      <c r="CM318" s="159"/>
      <c r="CN318" s="113"/>
      <c r="CO318" s="113"/>
      <c r="CP318" s="126"/>
      <c r="CQ318" s="159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58"/>
      <c r="DG318" s="164" t="str">
        <f t="shared" si="18"/>
        <v/>
      </c>
      <c r="DH318" s="162"/>
      <c r="DI318" s="94" t="str">
        <f t="shared" si="19"/>
        <v/>
      </c>
      <c r="DJ318" s="181"/>
      <c r="DK318" s="37" t="e">
        <f>VLOOKUP(B318,Facility_Information!$B$6:$O$136,14,FALSE)</f>
        <v>#N/A</v>
      </c>
      <c r="DL318">
        <f t="shared" si="16"/>
        <v>0</v>
      </c>
      <c r="DM318" s="234" t="str">
        <f t="shared" si="17"/>
        <v/>
      </c>
    </row>
    <row r="319" spans="1:117" x14ac:dyDescent="0.25">
      <c r="A319" s="148"/>
      <c r="B319" s="142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122"/>
      <c r="W319" s="123"/>
      <c r="X319" s="232"/>
      <c r="Y319" s="232"/>
      <c r="Z319" s="125"/>
      <c r="AA319" s="124"/>
      <c r="AB319" s="125"/>
      <c r="AC319" s="124"/>
      <c r="AD319" s="124"/>
      <c r="AE319" s="124"/>
      <c r="AF319" s="125"/>
      <c r="AG319" s="124"/>
      <c r="AH319" s="124"/>
      <c r="AI319" s="124"/>
      <c r="AJ319" s="125"/>
      <c r="AK319" s="126"/>
      <c r="AL319" s="85"/>
      <c r="AM319" s="85"/>
      <c r="AN319" s="85"/>
      <c r="AO319" s="85"/>
      <c r="AP319" s="251"/>
      <c r="AQ319" s="251"/>
      <c r="AR319" s="251"/>
      <c r="AS319" s="251"/>
      <c r="AT319" s="85"/>
      <c r="AU319" s="85"/>
      <c r="AV319" s="85"/>
      <c r="AW319" s="85"/>
      <c r="AX319" s="127"/>
      <c r="AY319" s="93"/>
      <c r="AZ319" s="93"/>
      <c r="BA319" s="93"/>
      <c r="BB319" s="93"/>
      <c r="BC319" s="150"/>
      <c r="BD319" s="160"/>
      <c r="BE319" s="151"/>
      <c r="BF319" s="150"/>
      <c r="BG319" s="151"/>
      <c r="BH319" s="93"/>
      <c r="BI319" s="93"/>
      <c r="BJ319" s="93"/>
      <c r="BK319" s="93"/>
      <c r="BL319" s="161"/>
      <c r="BM319" s="128"/>
      <c r="BN319" s="128"/>
      <c r="BO319" s="163"/>
      <c r="BP319" s="159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58"/>
      <c r="CD319" s="127"/>
      <c r="CE319" s="150"/>
      <c r="CF319" s="151"/>
      <c r="CG319" s="150"/>
      <c r="CH319" s="151"/>
      <c r="CI319" s="93"/>
      <c r="CJ319" s="93"/>
      <c r="CK319" s="93"/>
      <c r="CL319" s="150"/>
      <c r="CM319" s="159"/>
      <c r="CN319" s="113"/>
      <c r="CO319" s="113"/>
      <c r="CP319" s="126"/>
      <c r="CQ319" s="159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58"/>
      <c r="DG319" s="164" t="str">
        <f t="shared" si="18"/>
        <v/>
      </c>
      <c r="DH319" s="162"/>
      <c r="DI319" s="94" t="str">
        <f t="shared" si="19"/>
        <v/>
      </c>
      <c r="DJ319" s="181"/>
      <c r="DK319" s="37" t="e">
        <f>VLOOKUP(B319,Facility_Information!$B$6:$O$136,14,FALSE)</f>
        <v>#N/A</v>
      </c>
      <c r="DL319">
        <f t="shared" si="16"/>
        <v>0</v>
      </c>
      <c r="DM319" s="234" t="str">
        <f t="shared" si="17"/>
        <v/>
      </c>
    </row>
    <row r="320" spans="1:117" x14ac:dyDescent="0.25">
      <c r="A320" s="148"/>
      <c r="B320" s="142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122"/>
      <c r="W320" s="123"/>
      <c r="X320" s="232"/>
      <c r="Y320" s="232"/>
      <c r="Z320" s="125"/>
      <c r="AA320" s="124"/>
      <c r="AB320" s="125"/>
      <c r="AC320" s="124"/>
      <c r="AD320" s="124"/>
      <c r="AE320" s="124"/>
      <c r="AF320" s="125"/>
      <c r="AG320" s="124"/>
      <c r="AH320" s="124"/>
      <c r="AI320" s="124"/>
      <c r="AJ320" s="125"/>
      <c r="AK320" s="126"/>
      <c r="AL320" s="85"/>
      <c r="AM320" s="85"/>
      <c r="AN320" s="85"/>
      <c r="AO320" s="85"/>
      <c r="AP320" s="251"/>
      <c r="AQ320" s="251"/>
      <c r="AR320" s="251"/>
      <c r="AS320" s="251"/>
      <c r="AT320" s="85"/>
      <c r="AU320" s="85"/>
      <c r="AV320" s="85"/>
      <c r="AW320" s="85"/>
      <c r="AX320" s="127"/>
      <c r="AY320" s="93"/>
      <c r="AZ320" s="93"/>
      <c r="BA320" s="93"/>
      <c r="BB320" s="93"/>
      <c r="BC320" s="150"/>
      <c r="BD320" s="160"/>
      <c r="BE320" s="151"/>
      <c r="BF320" s="150"/>
      <c r="BG320" s="151"/>
      <c r="BH320" s="93"/>
      <c r="BI320" s="93"/>
      <c r="BJ320" s="93"/>
      <c r="BK320" s="93"/>
      <c r="BL320" s="161"/>
      <c r="BM320" s="128"/>
      <c r="BN320" s="128"/>
      <c r="BO320" s="163"/>
      <c r="BP320" s="159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58"/>
      <c r="CD320" s="127"/>
      <c r="CE320" s="150"/>
      <c r="CF320" s="151"/>
      <c r="CG320" s="150"/>
      <c r="CH320" s="151"/>
      <c r="CI320" s="93"/>
      <c r="CJ320" s="93"/>
      <c r="CK320" s="93"/>
      <c r="CL320" s="150"/>
      <c r="CM320" s="159"/>
      <c r="CN320" s="113"/>
      <c r="CO320" s="113"/>
      <c r="CP320" s="126"/>
      <c r="CQ320" s="159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58"/>
      <c r="DG320" s="164" t="str">
        <f t="shared" si="18"/>
        <v/>
      </c>
      <c r="DH320" s="162"/>
      <c r="DI320" s="94" t="str">
        <f t="shared" si="19"/>
        <v/>
      </c>
      <c r="DJ320" s="181"/>
      <c r="DK320" s="37" t="e">
        <f>VLOOKUP(B320,Facility_Information!$B$6:$O$136,14,FALSE)</f>
        <v>#N/A</v>
      </c>
      <c r="DL320">
        <f t="shared" si="16"/>
        <v>0</v>
      </c>
      <c r="DM320" s="234" t="str">
        <f t="shared" si="17"/>
        <v/>
      </c>
    </row>
    <row r="321" spans="1:117" x14ac:dyDescent="0.25">
      <c r="A321" s="148"/>
      <c r="B321" s="142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122"/>
      <c r="W321" s="123"/>
      <c r="X321" s="232"/>
      <c r="Y321" s="232"/>
      <c r="Z321" s="125"/>
      <c r="AA321" s="124"/>
      <c r="AB321" s="125"/>
      <c r="AC321" s="124"/>
      <c r="AD321" s="124"/>
      <c r="AE321" s="124"/>
      <c r="AF321" s="125"/>
      <c r="AG321" s="124"/>
      <c r="AH321" s="124"/>
      <c r="AI321" s="124"/>
      <c r="AJ321" s="125"/>
      <c r="AK321" s="126"/>
      <c r="AL321" s="85"/>
      <c r="AM321" s="85"/>
      <c r="AN321" s="85"/>
      <c r="AO321" s="85"/>
      <c r="AP321" s="251"/>
      <c r="AQ321" s="251"/>
      <c r="AR321" s="251"/>
      <c r="AS321" s="251"/>
      <c r="AT321" s="85"/>
      <c r="AU321" s="85"/>
      <c r="AV321" s="85"/>
      <c r="AW321" s="85"/>
      <c r="AX321" s="127"/>
      <c r="AY321" s="93"/>
      <c r="AZ321" s="93"/>
      <c r="BA321" s="93"/>
      <c r="BB321" s="93"/>
      <c r="BC321" s="150"/>
      <c r="BD321" s="160"/>
      <c r="BE321" s="151"/>
      <c r="BF321" s="150"/>
      <c r="BG321" s="151"/>
      <c r="BH321" s="93"/>
      <c r="BI321" s="93"/>
      <c r="BJ321" s="93"/>
      <c r="BK321" s="93"/>
      <c r="BL321" s="161"/>
      <c r="BM321" s="128"/>
      <c r="BN321" s="128"/>
      <c r="BO321" s="163"/>
      <c r="BP321" s="159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58"/>
      <c r="CD321" s="127"/>
      <c r="CE321" s="150"/>
      <c r="CF321" s="151"/>
      <c r="CG321" s="150"/>
      <c r="CH321" s="151"/>
      <c r="CI321" s="93"/>
      <c r="CJ321" s="93"/>
      <c r="CK321" s="93"/>
      <c r="CL321" s="150"/>
      <c r="CM321" s="159"/>
      <c r="CN321" s="113"/>
      <c r="CO321" s="113"/>
      <c r="CP321" s="126"/>
      <c r="CQ321" s="159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58"/>
      <c r="DG321" s="164" t="str">
        <f t="shared" si="18"/>
        <v/>
      </c>
      <c r="DH321" s="162"/>
      <c r="DI321" s="94" t="str">
        <f t="shared" si="19"/>
        <v/>
      </c>
      <c r="DJ321" s="181"/>
      <c r="DK321" s="37" t="e">
        <f>VLOOKUP(B321,Facility_Information!$B$6:$O$136,14,FALSE)</f>
        <v>#N/A</v>
      </c>
      <c r="DL321">
        <f t="shared" si="16"/>
        <v>0</v>
      </c>
      <c r="DM321" s="234" t="str">
        <f t="shared" si="17"/>
        <v/>
      </c>
    </row>
    <row r="322" spans="1:117" x14ac:dyDescent="0.25">
      <c r="A322" s="148"/>
      <c r="B322" s="142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122"/>
      <c r="W322" s="123"/>
      <c r="X322" s="232"/>
      <c r="Y322" s="232"/>
      <c r="Z322" s="125"/>
      <c r="AA322" s="124"/>
      <c r="AB322" s="125"/>
      <c r="AC322" s="124"/>
      <c r="AD322" s="124"/>
      <c r="AE322" s="124"/>
      <c r="AF322" s="125"/>
      <c r="AG322" s="124"/>
      <c r="AH322" s="124"/>
      <c r="AI322" s="124"/>
      <c r="AJ322" s="125"/>
      <c r="AK322" s="126"/>
      <c r="AL322" s="85"/>
      <c r="AM322" s="85"/>
      <c r="AN322" s="85"/>
      <c r="AO322" s="85"/>
      <c r="AP322" s="251"/>
      <c r="AQ322" s="251"/>
      <c r="AR322" s="251"/>
      <c r="AS322" s="251"/>
      <c r="AT322" s="85"/>
      <c r="AU322" s="85"/>
      <c r="AV322" s="85"/>
      <c r="AW322" s="85"/>
      <c r="AX322" s="127"/>
      <c r="AY322" s="93"/>
      <c r="AZ322" s="93"/>
      <c r="BA322" s="93"/>
      <c r="BB322" s="93"/>
      <c r="BC322" s="150"/>
      <c r="BD322" s="160"/>
      <c r="BE322" s="151"/>
      <c r="BF322" s="150"/>
      <c r="BG322" s="151"/>
      <c r="BH322" s="93"/>
      <c r="BI322" s="93"/>
      <c r="BJ322" s="93"/>
      <c r="BK322" s="93"/>
      <c r="BL322" s="161"/>
      <c r="BM322" s="128"/>
      <c r="BN322" s="128"/>
      <c r="BO322" s="163"/>
      <c r="BP322" s="159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58"/>
      <c r="CD322" s="127"/>
      <c r="CE322" s="150"/>
      <c r="CF322" s="151"/>
      <c r="CG322" s="150"/>
      <c r="CH322" s="151"/>
      <c r="CI322" s="93"/>
      <c r="CJ322" s="93"/>
      <c r="CK322" s="93"/>
      <c r="CL322" s="150"/>
      <c r="CM322" s="159"/>
      <c r="CN322" s="113"/>
      <c r="CO322" s="113"/>
      <c r="CP322" s="126"/>
      <c r="CQ322" s="159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58"/>
      <c r="DG322" s="164" t="str">
        <f t="shared" si="18"/>
        <v/>
      </c>
      <c r="DH322" s="162"/>
      <c r="DI322" s="94" t="str">
        <f t="shared" si="19"/>
        <v/>
      </c>
      <c r="DJ322" s="181"/>
      <c r="DK322" s="37" t="e">
        <f>VLOOKUP(B322,Facility_Information!$B$6:$O$136,14,FALSE)</f>
        <v>#N/A</v>
      </c>
      <c r="DL322">
        <f t="shared" si="16"/>
        <v>0</v>
      </c>
      <c r="DM322" s="234" t="str">
        <f t="shared" si="17"/>
        <v/>
      </c>
    </row>
    <row r="323" spans="1:117" x14ac:dyDescent="0.25">
      <c r="A323" s="148"/>
      <c r="B323" s="142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122"/>
      <c r="W323" s="123"/>
      <c r="X323" s="232"/>
      <c r="Y323" s="232"/>
      <c r="Z323" s="125"/>
      <c r="AA323" s="124"/>
      <c r="AB323" s="125"/>
      <c r="AC323" s="124"/>
      <c r="AD323" s="124"/>
      <c r="AE323" s="124"/>
      <c r="AF323" s="125"/>
      <c r="AG323" s="124"/>
      <c r="AH323" s="124"/>
      <c r="AI323" s="124"/>
      <c r="AJ323" s="125"/>
      <c r="AK323" s="126"/>
      <c r="AL323" s="85"/>
      <c r="AM323" s="85"/>
      <c r="AN323" s="85"/>
      <c r="AO323" s="85"/>
      <c r="AP323" s="251"/>
      <c r="AQ323" s="251"/>
      <c r="AR323" s="251"/>
      <c r="AS323" s="251"/>
      <c r="AT323" s="85"/>
      <c r="AU323" s="85"/>
      <c r="AV323" s="85"/>
      <c r="AW323" s="85"/>
      <c r="AX323" s="127"/>
      <c r="AY323" s="93"/>
      <c r="AZ323" s="93"/>
      <c r="BA323" s="93"/>
      <c r="BB323" s="93"/>
      <c r="BC323" s="150"/>
      <c r="BD323" s="160"/>
      <c r="BE323" s="151"/>
      <c r="BF323" s="150"/>
      <c r="BG323" s="151"/>
      <c r="BH323" s="93"/>
      <c r="BI323" s="93"/>
      <c r="BJ323" s="93"/>
      <c r="BK323" s="93"/>
      <c r="BL323" s="161"/>
      <c r="BM323" s="128"/>
      <c r="BN323" s="128"/>
      <c r="BO323" s="163"/>
      <c r="BP323" s="159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58"/>
      <c r="CD323" s="127"/>
      <c r="CE323" s="150"/>
      <c r="CF323" s="151"/>
      <c r="CG323" s="150"/>
      <c r="CH323" s="151"/>
      <c r="CI323" s="93"/>
      <c r="CJ323" s="93"/>
      <c r="CK323" s="93"/>
      <c r="CL323" s="150"/>
      <c r="CM323" s="159"/>
      <c r="CN323" s="113"/>
      <c r="CO323" s="113"/>
      <c r="CP323" s="126"/>
      <c r="CQ323" s="159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58"/>
      <c r="DG323" s="164" t="str">
        <f t="shared" si="18"/>
        <v/>
      </c>
      <c r="DH323" s="162"/>
      <c r="DI323" s="94" t="str">
        <f t="shared" si="19"/>
        <v/>
      </c>
      <c r="DJ323" s="181"/>
      <c r="DK323" s="37" t="e">
        <f>VLOOKUP(B323,Facility_Information!$B$6:$O$136,14,FALSE)</f>
        <v>#N/A</v>
      </c>
      <c r="DL323">
        <f t="shared" si="16"/>
        <v>0</v>
      </c>
      <c r="DM323" s="234" t="str">
        <f t="shared" si="17"/>
        <v/>
      </c>
    </row>
    <row r="324" spans="1:117" x14ac:dyDescent="0.25">
      <c r="A324" s="148"/>
      <c r="B324" s="142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122"/>
      <c r="W324" s="123"/>
      <c r="X324" s="232"/>
      <c r="Y324" s="232"/>
      <c r="Z324" s="125"/>
      <c r="AA324" s="124"/>
      <c r="AB324" s="125"/>
      <c r="AC324" s="124"/>
      <c r="AD324" s="124"/>
      <c r="AE324" s="124"/>
      <c r="AF324" s="125"/>
      <c r="AG324" s="124"/>
      <c r="AH324" s="124"/>
      <c r="AI324" s="124"/>
      <c r="AJ324" s="125"/>
      <c r="AK324" s="126"/>
      <c r="AL324" s="85"/>
      <c r="AM324" s="85"/>
      <c r="AN324" s="85"/>
      <c r="AO324" s="85"/>
      <c r="AP324" s="251"/>
      <c r="AQ324" s="251"/>
      <c r="AR324" s="251"/>
      <c r="AS324" s="251"/>
      <c r="AT324" s="85"/>
      <c r="AU324" s="85"/>
      <c r="AV324" s="85"/>
      <c r="AW324" s="85"/>
      <c r="AX324" s="127"/>
      <c r="AY324" s="93"/>
      <c r="AZ324" s="93"/>
      <c r="BA324" s="93"/>
      <c r="BB324" s="93"/>
      <c r="BC324" s="150"/>
      <c r="BD324" s="160"/>
      <c r="BE324" s="151"/>
      <c r="BF324" s="150"/>
      <c r="BG324" s="151"/>
      <c r="BH324" s="93"/>
      <c r="BI324" s="93"/>
      <c r="BJ324" s="93"/>
      <c r="BK324" s="93"/>
      <c r="BL324" s="161"/>
      <c r="BM324" s="128"/>
      <c r="BN324" s="128"/>
      <c r="BO324" s="163"/>
      <c r="BP324" s="159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58"/>
      <c r="CD324" s="127"/>
      <c r="CE324" s="150"/>
      <c r="CF324" s="151"/>
      <c r="CG324" s="150"/>
      <c r="CH324" s="151"/>
      <c r="CI324" s="93"/>
      <c r="CJ324" s="93"/>
      <c r="CK324" s="93"/>
      <c r="CL324" s="150"/>
      <c r="CM324" s="159"/>
      <c r="CN324" s="113"/>
      <c r="CO324" s="113"/>
      <c r="CP324" s="126"/>
      <c r="CQ324" s="159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58"/>
      <c r="DG324" s="164" t="str">
        <f t="shared" si="18"/>
        <v/>
      </c>
      <c r="DH324" s="162"/>
      <c r="DI324" s="94" t="str">
        <f t="shared" si="19"/>
        <v/>
      </c>
      <c r="DJ324" s="181"/>
      <c r="DK324" s="37" t="e">
        <f>VLOOKUP(B324,Facility_Information!$B$6:$O$136,14,FALSE)</f>
        <v>#N/A</v>
      </c>
      <c r="DL324">
        <f t="shared" si="16"/>
        <v>0</v>
      </c>
      <c r="DM324" s="234" t="str">
        <f t="shared" si="17"/>
        <v/>
      </c>
    </row>
    <row r="325" spans="1:117" x14ac:dyDescent="0.25">
      <c r="A325" s="148"/>
      <c r="B325" s="142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122"/>
      <c r="W325" s="123"/>
      <c r="X325" s="232"/>
      <c r="Y325" s="232"/>
      <c r="Z325" s="125"/>
      <c r="AA325" s="124"/>
      <c r="AB325" s="125"/>
      <c r="AC325" s="124"/>
      <c r="AD325" s="124"/>
      <c r="AE325" s="124"/>
      <c r="AF325" s="125"/>
      <c r="AG325" s="124"/>
      <c r="AH325" s="124"/>
      <c r="AI325" s="124"/>
      <c r="AJ325" s="125"/>
      <c r="AK325" s="126"/>
      <c r="AL325" s="85"/>
      <c r="AM325" s="85"/>
      <c r="AN325" s="85"/>
      <c r="AO325" s="85"/>
      <c r="AP325" s="251"/>
      <c r="AQ325" s="251"/>
      <c r="AR325" s="251"/>
      <c r="AS325" s="251"/>
      <c r="AT325" s="85"/>
      <c r="AU325" s="85"/>
      <c r="AV325" s="85"/>
      <c r="AW325" s="85"/>
      <c r="AX325" s="127"/>
      <c r="AY325" s="93"/>
      <c r="AZ325" s="93"/>
      <c r="BA325" s="93"/>
      <c r="BB325" s="93"/>
      <c r="BC325" s="150"/>
      <c r="BD325" s="160"/>
      <c r="BE325" s="151"/>
      <c r="BF325" s="150"/>
      <c r="BG325" s="151"/>
      <c r="BH325" s="93"/>
      <c r="BI325" s="93"/>
      <c r="BJ325" s="93"/>
      <c r="BK325" s="93"/>
      <c r="BL325" s="161"/>
      <c r="BM325" s="128"/>
      <c r="BN325" s="128"/>
      <c r="BO325" s="163"/>
      <c r="BP325" s="159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58"/>
      <c r="CD325" s="127"/>
      <c r="CE325" s="150"/>
      <c r="CF325" s="151"/>
      <c r="CG325" s="150"/>
      <c r="CH325" s="151"/>
      <c r="CI325" s="93"/>
      <c r="CJ325" s="93"/>
      <c r="CK325" s="93"/>
      <c r="CL325" s="150"/>
      <c r="CM325" s="159"/>
      <c r="CN325" s="113"/>
      <c r="CO325" s="113"/>
      <c r="CP325" s="126"/>
      <c r="CQ325" s="159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58"/>
      <c r="DG325" s="164" t="str">
        <f t="shared" si="18"/>
        <v/>
      </c>
      <c r="DH325" s="162"/>
      <c r="DI325" s="94" t="str">
        <f t="shared" si="19"/>
        <v/>
      </c>
      <c r="DJ325" s="181"/>
      <c r="DK325" s="37" t="e">
        <f>VLOOKUP(B325,Facility_Information!$B$6:$O$136,14,FALSE)</f>
        <v>#N/A</v>
      </c>
      <c r="DL325">
        <f t="shared" si="16"/>
        <v>0</v>
      </c>
      <c r="DM325" s="234" t="str">
        <f t="shared" si="17"/>
        <v/>
      </c>
    </row>
    <row r="326" spans="1:117" x14ac:dyDescent="0.25">
      <c r="A326" s="148"/>
      <c r="B326" s="142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122"/>
      <c r="W326" s="123"/>
      <c r="X326" s="232"/>
      <c r="Y326" s="232"/>
      <c r="Z326" s="125"/>
      <c r="AA326" s="124"/>
      <c r="AB326" s="125"/>
      <c r="AC326" s="124"/>
      <c r="AD326" s="124"/>
      <c r="AE326" s="124"/>
      <c r="AF326" s="125"/>
      <c r="AG326" s="124"/>
      <c r="AH326" s="124"/>
      <c r="AI326" s="124"/>
      <c r="AJ326" s="125"/>
      <c r="AK326" s="126"/>
      <c r="AL326" s="85"/>
      <c r="AM326" s="85"/>
      <c r="AN326" s="85"/>
      <c r="AO326" s="85"/>
      <c r="AP326" s="251"/>
      <c r="AQ326" s="251"/>
      <c r="AR326" s="251"/>
      <c r="AS326" s="251"/>
      <c r="AT326" s="85"/>
      <c r="AU326" s="85"/>
      <c r="AV326" s="85"/>
      <c r="AW326" s="85"/>
      <c r="AX326" s="127"/>
      <c r="AY326" s="93"/>
      <c r="AZ326" s="93"/>
      <c r="BA326" s="93"/>
      <c r="BB326" s="93"/>
      <c r="BC326" s="150"/>
      <c r="BD326" s="160"/>
      <c r="BE326" s="151"/>
      <c r="BF326" s="150"/>
      <c r="BG326" s="151"/>
      <c r="BH326" s="93"/>
      <c r="BI326" s="93"/>
      <c r="BJ326" s="93"/>
      <c r="BK326" s="93"/>
      <c r="BL326" s="161"/>
      <c r="BM326" s="128"/>
      <c r="BN326" s="128"/>
      <c r="BO326" s="163"/>
      <c r="BP326" s="159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58"/>
      <c r="CD326" s="127"/>
      <c r="CE326" s="150"/>
      <c r="CF326" s="151"/>
      <c r="CG326" s="150"/>
      <c r="CH326" s="151"/>
      <c r="CI326" s="93"/>
      <c r="CJ326" s="93"/>
      <c r="CK326" s="93"/>
      <c r="CL326" s="150"/>
      <c r="CM326" s="159"/>
      <c r="CN326" s="113"/>
      <c r="CO326" s="113"/>
      <c r="CP326" s="126"/>
      <c r="CQ326" s="159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58"/>
      <c r="DG326" s="164" t="str">
        <f t="shared" si="18"/>
        <v/>
      </c>
      <c r="DH326" s="162"/>
      <c r="DI326" s="94" t="str">
        <f t="shared" si="19"/>
        <v/>
      </c>
      <c r="DJ326" s="181"/>
      <c r="DK326" s="37" t="e">
        <f>VLOOKUP(B326,Facility_Information!$B$6:$O$136,14,FALSE)</f>
        <v>#N/A</v>
      </c>
      <c r="DL326">
        <f t="shared" ref="DL326:DL389" si="20">SUM(COUNTA(AL326,AP326,AT326))</f>
        <v>0</v>
      </c>
      <c r="DM326" s="234" t="str">
        <f t="shared" ref="DM326:DM389" si="21">IF(DL326&gt;3,"Check # of Causal Factors selected", "")</f>
        <v/>
      </c>
    </row>
    <row r="327" spans="1:117" x14ac:dyDescent="0.25">
      <c r="A327" s="148"/>
      <c r="B327" s="142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122"/>
      <c r="W327" s="123"/>
      <c r="X327" s="232"/>
      <c r="Y327" s="232"/>
      <c r="Z327" s="125"/>
      <c r="AA327" s="124"/>
      <c r="AB327" s="125"/>
      <c r="AC327" s="124"/>
      <c r="AD327" s="124"/>
      <c r="AE327" s="124"/>
      <c r="AF327" s="125"/>
      <c r="AG327" s="124"/>
      <c r="AH327" s="124"/>
      <c r="AI327" s="124"/>
      <c r="AJ327" s="125"/>
      <c r="AK327" s="126"/>
      <c r="AL327" s="85"/>
      <c r="AM327" s="85"/>
      <c r="AN327" s="85"/>
      <c r="AO327" s="85"/>
      <c r="AP327" s="251"/>
      <c r="AQ327" s="251"/>
      <c r="AR327" s="251"/>
      <c r="AS327" s="251"/>
      <c r="AT327" s="85"/>
      <c r="AU327" s="85"/>
      <c r="AV327" s="85"/>
      <c r="AW327" s="85"/>
      <c r="AX327" s="127"/>
      <c r="AY327" s="93"/>
      <c r="AZ327" s="93"/>
      <c r="BA327" s="93"/>
      <c r="BB327" s="93"/>
      <c r="BC327" s="150"/>
      <c r="BD327" s="160"/>
      <c r="BE327" s="151"/>
      <c r="BF327" s="150"/>
      <c r="BG327" s="151"/>
      <c r="BH327" s="93"/>
      <c r="BI327" s="93"/>
      <c r="BJ327" s="93"/>
      <c r="BK327" s="93"/>
      <c r="BL327" s="161"/>
      <c r="BM327" s="128"/>
      <c r="BN327" s="128"/>
      <c r="BO327" s="163"/>
      <c r="BP327" s="159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58"/>
      <c r="CD327" s="127"/>
      <c r="CE327" s="150"/>
      <c r="CF327" s="151"/>
      <c r="CG327" s="150"/>
      <c r="CH327" s="151"/>
      <c r="CI327" s="93"/>
      <c r="CJ327" s="93"/>
      <c r="CK327" s="93"/>
      <c r="CL327" s="150"/>
      <c r="CM327" s="159"/>
      <c r="CN327" s="113"/>
      <c r="CO327" s="113"/>
      <c r="CP327" s="126"/>
      <c r="CQ327" s="159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58"/>
      <c r="DG327" s="164" t="str">
        <f t="shared" ref="DG327:DG390" si="22">IF(AX327&gt;0,"Tier 1",IF(AY327&gt;0,"Tier 1",IF(AZ327&gt;0,"Tier 1",IF(BA327&gt;0,"Tier 1",IF(BB327&gt;0,"Tier 1",IF(BC327&gt;0,"Tier 1",IF(BD327="yes","Tier 1",IF(BE327="yes","Tier 1",IF(BF327="yes","Tier 1",IF(BG327="via Downstream Destructive Device","Tier 1",IF(BG327="Directly to Atmosphere","Tier 1",IF(BH327="yes","Tier 1",IF(BI327="yes","Tier 1",IF(BJ327="yes","Tier 1",IF(BK327="yes","Tier 1",IF(BL327="Yes","Tier 1",IF(BM327="Yes","Tier 1",IF(BN327="Yes","Tier 1",IF(BO327="Yes","Tier 1",IF(BP327="Yes","Tier 1",IF(BR327="Yes","Tier 1",IF(BT327="Yes","Tier 1",IF(BV327="Yes","Tier 1",IF(BX327="Yes","Tier 1",IF(BZ327="Yes","Tier 1",IF(CB327="Yes","Tier 1",IF(CD327&gt;0,"Tier 2",IF(CE327&gt;0,"Tier 2",IF(CF327="yes","Tier 2",IF(CG327="yes","Tier 2",IF(CH327="via Downstream Destructive Device","Tier 2",IF(CH327="Directly to Atmosphere","Tier 2",IF(CI327="yes","Tier 2",IF(CJ327="yes","Tier 2",IF(CK327="yes","Tier 2",IF(CL327="yes","Tier 2",IF(CM327="Yes","Tier 2",IF(CN327="Yes","Tier 2",IF(CO327="Yes","Tier 2",IF(CP327="Yes","Tier 2",IF(CQ327="Yes","Tier 2",IF(CS327="Yes","Tier 2",IF(CU327="Yes","Tier 2",IF(CW327="Yes","Tier 2",IF(CY327="Yes","Tier 2",IF(DA327="Yes","Tier 2",IF(DC327="Yes","Tier 2",IF(DE327="Yes","Tier 2",""))))))))))))))))))))))))))))))))))))))))))))))))</f>
        <v/>
      </c>
      <c r="DH327" s="162"/>
      <c r="DI327" s="94" t="str">
        <f t="shared" ref="DI327:DI390" si="23">IF(COUNTA(CD327:DF327)&gt;0,1,"")</f>
        <v/>
      </c>
      <c r="DJ327" s="181"/>
      <c r="DK327" s="37" t="e">
        <f>VLOOKUP(B327,Facility_Information!$B$6:$O$136,14,FALSE)</f>
        <v>#N/A</v>
      </c>
      <c r="DL327">
        <f t="shared" si="20"/>
        <v>0</v>
      </c>
      <c r="DM327" s="234" t="str">
        <f t="shared" si="21"/>
        <v/>
      </c>
    </row>
    <row r="328" spans="1:117" x14ac:dyDescent="0.25">
      <c r="A328" s="148"/>
      <c r="B328" s="142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122"/>
      <c r="W328" s="123"/>
      <c r="X328" s="232"/>
      <c r="Y328" s="232"/>
      <c r="Z328" s="125"/>
      <c r="AA328" s="124"/>
      <c r="AB328" s="125"/>
      <c r="AC328" s="124"/>
      <c r="AD328" s="124"/>
      <c r="AE328" s="124"/>
      <c r="AF328" s="125"/>
      <c r="AG328" s="124"/>
      <c r="AH328" s="124"/>
      <c r="AI328" s="124"/>
      <c r="AJ328" s="125"/>
      <c r="AK328" s="126"/>
      <c r="AL328" s="85"/>
      <c r="AM328" s="85"/>
      <c r="AN328" s="85"/>
      <c r="AO328" s="85"/>
      <c r="AP328" s="251"/>
      <c r="AQ328" s="251"/>
      <c r="AR328" s="251"/>
      <c r="AS328" s="251"/>
      <c r="AT328" s="85"/>
      <c r="AU328" s="85"/>
      <c r="AV328" s="85"/>
      <c r="AW328" s="85"/>
      <c r="AX328" s="127"/>
      <c r="AY328" s="93"/>
      <c r="AZ328" s="93"/>
      <c r="BA328" s="93"/>
      <c r="BB328" s="93"/>
      <c r="BC328" s="150"/>
      <c r="BD328" s="160"/>
      <c r="BE328" s="151"/>
      <c r="BF328" s="150"/>
      <c r="BG328" s="151"/>
      <c r="BH328" s="93"/>
      <c r="BI328" s="93"/>
      <c r="BJ328" s="93"/>
      <c r="BK328" s="93"/>
      <c r="BL328" s="161"/>
      <c r="BM328" s="128"/>
      <c r="BN328" s="128"/>
      <c r="BO328" s="163"/>
      <c r="BP328" s="159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58"/>
      <c r="CD328" s="127"/>
      <c r="CE328" s="150"/>
      <c r="CF328" s="151"/>
      <c r="CG328" s="150"/>
      <c r="CH328" s="151"/>
      <c r="CI328" s="93"/>
      <c r="CJ328" s="93"/>
      <c r="CK328" s="93"/>
      <c r="CL328" s="150"/>
      <c r="CM328" s="159"/>
      <c r="CN328" s="113"/>
      <c r="CO328" s="113"/>
      <c r="CP328" s="126"/>
      <c r="CQ328" s="159"/>
      <c r="CR328" s="124"/>
      <c r="CS328" s="124"/>
      <c r="CT328" s="124"/>
      <c r="CU328" s="124"/>
      <c r="CV328" s="124"/>
      <c r="CW328" s="124"/>
      <c r="CX328" s="124"/>
      <c r="CY328" s="124"/>
      <c r="CZ328" s="124"/>
      <c r="DA328" s="124"/>
      <c r="DB328" s="124"/>
      <c r="DC328" s="124"/>
      <c r="DD328" s="124"/>
      <c r="DE328" s="124"/>
      <c r="DF328" s="158"/>
      <c r="DG328" s="164" t="str">
        <f t="shared" si="22"/>
        <v/>
      </c>
      <c r="DH328" s="162"/>
      <c r="DI328" s="94" t="str">
        <f t="shared" si="23"/>
        <v/>
      </c>
      <c r="DJ328" s="181"/>
      <c r="DK328" s="37" t="e">
        <f>VLOOKUP(B328,Facility_Information!$B$6:$O$136,14,FALSE)</f>
        <v>#N/A</v>
      </c>
      <c r="DL328">
        <f t="shared" si="20"/>
        <v>0</v>
      </c>
      <c r="DM328" s="234" t="str">
        <f t="shared" si="21"/>
        <v/>
      </c>
    </row>
    <row r="329" spans="1:117" x14ac:dyDescent="0.25">
      <c r="A329" s="148"/>
      <c r="B329" s="142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122"/>
      <c r="W329" s="123"/>
      <c r="X329" s="232"/>
      <c r="Y329" s="232"/>
      <c r="Z329" s="125"/>
      <c r="AA329" s="124"/>
      <c r="AB329" s="125"/>
      <c r="AC329" s="124"/>
      <c r="AD329" s="124"/>
      <c r="AE329" s="124"/>
      <c r="AF329" s="125"/>
      <c r="AG329" s="124"/>
      <c r="AH329" s="124"/>
      <c r="AI329" s="124"/>
      <c r="AJ329" s="125"/>
      <c r="AK329" s="126"/>
      <c r="AL329" s="85"/>
      <c r="AM329" s="85"/>
      <c r="AN329" s="85"/>
      <c r="AO329" s="85"/>
      <c r="AP329" s="251"/>
      <c r="AQ329" s="251"/>
      <c r="AR329" s="251"/>
      <c r="AS329" s="251"/>
      <c r="AT329" s="85"/>
      <c r="AU329" s="85"/>
      <c r="AV329" s="85"/>
      <c r="AW329" s="85"/>
      <c r="AX329" s="127"/>
      <c r="AY329" s="93"/>
      <c r="AZ329" s="93"/>
      <c r="BA329" s="93"/>
      <c r="BB329" s="93"/>
      <c r="BC329" s="150"/>
      <c r="BD329" s="160"/>
      <c r="BE329" s="151"/>
      <c r="BF329" s="150"/>
      <c r="BG329" s="151"/>
      <c r="BH329" s="93"/>
      <c r="BI329" s="93"/>
      <c r="BJ329" s="93"/>
      <c r="BK329" s="93"/>
      <c r="BL329" s="161"/>
      <c r="BM329" s="128"/>
      <c r="BN329" s="128"/>
      <c r="BO329" s="163"/>
      <c r="BP329" s="159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58"/>
      <c r="CD329" s="127"/>
      <c r="CE329" s="150"/>
      <c r="CF329" s="151"/>
      <c r="CG329" s="150"/>
      <c r="CH329" s="151"/>
      <c r="CI329" s="93"/>
      <c r="CJ329" s="93"/>
      <c r="CK329" s="93"/>
      <c r="CL329" s="150"/>
      <c r="CM329" s="159"/>
      <c r="CN329" s="113"/>
      <c r="CO329" s="113"/>
      <c r="CP329" s="126"/>
      <c r="CQ329" s="159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58"/>
      <c r="DG329" s="164" t="str">
        <f t="shared" si="22"/>
        <v/>
      </c>
      <c r="DH329" s="162"/>
      <c r="DI329" s="94" t="str">
        <f t="shared" si="23"/>
        <v/>
      </c>
      <c r="DJ329" s="181"/>
      <c r="DK329" s="37" t="e">
        <f>VLOOKUP(B329,Facility_Information!$B$6:$O$136,14,FALSE)</f>
        <v>#N/A</v>
      </c>
      <c r="DL329">
        <f t="shared" si="20"/>
        <v>0</v>
      </c>
      <c r="DM329" s="234" t="str">
        <f t="shared" si="21"/>
        <v/>
      </c>
    </row>
    <row r="330" spans="1:117" x14ac:dyDescent="0.25">
      <c r="A330" s="148"/>
      <c r="B330" s="142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122"/>
      <c r="W330" s="123"/>
      <c r="X330" s="232"/>
      <c r="Y330" s="232"/>
      <c r="Z330" s="125"/>
      <c r="AA330" s="124"/>
      <c r="AB330" s="125"/>
      <c r="AC330" s="124"/>
      <c r="AD330" s="124"/>
      <c r="AE330" s="124"/>
      <c r="AF330" s="125"/>
      <c r="AG330" s="124"/>
      <c r="AH330" s="124"/>
      <c r="AI330" s="124"/>
      <c r="AJ330" s="125"/>
      <c r="AK330" s="126"/>
      <c r="AL330" s="85"/>
      <c r="AM330" s="85"/>
      <c r="AN330" s="85"/>
      <c r="AO330" s="85"/>
      <c r="AP330" s="251"/>
      <c r="AQ330" s="251"/>
      <c r="AR330" s="251"/>
      <c r="AS330" s="251"/>
      <c r="AT330" s="85"/>
      <c r="AU330" s="85"/>
      <c r="AV330" s="85"/>
      <c r="AW330" s="85"/>
      <c r="AX330" s="127"/>
      <c r="AY330" s="93"/>
      <c r="AZ330" s="93"/>
      <c r="BA330" s="93"/>
      <c r="BB330" s="93"/>
      <c r="BC330" s="150"/>
      <c r="BD330" s="160"/>
      <c r="BE330" s="151"/>
      <c r="BF330" s="150"/>
      <c r="BG330" s="151"/>
      <c r="BH330" s="93"/>
      <c r="BI330" s="93"/>
      <c r="BJ330" s="93"/>
      <c r="BK330" s="93"/>
      <c r="BL330" s="161"/>
      <c r="BM330" s="128"/>
      <c r="BN330" s="128"/>
      <c r="BO330" s="163"/>
      <c r="BP330" s="159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58"/>
      <c r="CD330" s="127"/>
      <c r="CE330" s="150"/>
      <c r="CF330" s="151"/>
      <c r="CG330" s="150"/>
      <c r="CH330" s="151"/>
      <c r="CI330" s="93"/>
      <c r="CJ330" s="93"/>
      <c r="CK330" s="93"/>
      <c r="CL330" s="150"/>
      <c r="CM330" s="159"/>
      <c r="CN330" s="113"/>
      <c r="CO330" s="113"/>
      <c r="CP330" s="126"/>
      <c r="CQ330" s="159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58"/>
      <c r="DG330" s="164" t="str">
        <f t="shared" si="22"/>
        <v/>
      </c>
      <c r="DH330" s="162"/>
      <c r="DI330" s="94" t="str">
        <f t="shared" si="23"/>
        <v/>
      </c>
      <c r="DJ330" s="181"/>
      <c r="DK330" s="37" t="e">
        <f>VLOOKUP(B330,Facility_Information!$B$6:$O$136,14,FALSE)</f>
        <v>#N/A</v>
      </c>
      <c r="DL330">
        <f t="shared" si="20"/>
        <v>0</v>
      </c>
      <c r="DM330" s="234" t="str">
        <f t="shared" si="21"/>
        <v/>
      </c>
    </row>
    <row r="331" spans="1:117" x14ac:dyDescent="0.25">
      <c r="A331" s="148"/>
      <c r="B331" s="142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122"/>
      <c r="W331" s="123"/>
      <c r="X331" s="232"/>
      <c r="Y331" s="232"/>
      <c r="Z331" s="125"/>
      <c r="AA331" s="124"/>
      <c r="AB331" s="125"/>
      <c r="AC331" s="124"/>
      <c r="AD331" s="124"/>
      <c r="AE331" s="124"/>
      <c r="AF331" s="125"/>
      <c r="AG331" s="124"/>
      <c r="AH331" s="124"/>
      <c r="AI331" s="124"/>
      <c r="AJ331" s="125"/>
      <c r="AK331" s="126"/>
      <c r="AL331" s="85"/>
      <c r="AM331" s="85"/>
      <c r="AN331" s="85"/>
      <c r="AO331" s="85"/>
      <c r="AP331" s="251"/>
      <c r="AQ331" s="251"/>
      <c r="AR331" s="251"/>
      <c r="AS331" s="251"/>
      <c r="AT331" s="85"/>
      <c r="AU331" s="85"/>
      <c r="AV331" s="85"/>
      <c r="AW331" s="85"/>
      <c r="AX331" s="127"/>
      <c r="AY331" s="93"/>
      <c r="AZ331" s="93"/>
      <c r="BA331" s="93"/>
      <c r="BB331" s="93"/>
      <c r="BC331" s="150"/>
      <c r="BD331" s="160"/>
      <c r="BE331" s="151"/>
      <c r="BF331" s="150"/>
      <c r="BG331" s="151"/>
      <c r="BH331" s="93"/>
      <c r="BI331" s="93"/>
      <c r="BJ331" s="93"/>
      <c r="BK331" s="93"/>
      <c r="BL331" s="161"/>
      <c r="BM331" s="128"/>
      <c r="BN331" s="128"/>
      <c r="BO331" s="163"/>
      <c r="BP331" s="159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58"/>
      <c r="CD331" s="127"/>
      <c r="CE331" s="150"/>
      <c r="CF331" s="151"/>
      <c r="CG331" s="150"/>
      <c r="CH331" s="151"/>
      <c r="CI331" s="93"/>
      <c r="CJ331" s="93"/>
      <c r="CK331" s="93"/>
      <c r="CL331" s="150"/>
      <c r="CM331" s="159"/>
      <c r="CN331" s="113"/>
      <c r="CO331" s="113"/>
      <c r="CP331" s="126"/>
      <c r="CQ331" s="159"/>
      <c r="CR331" s="124"/>
      <c r="CS331" s="124"/>
      <c r="CT331" s="124"/>
      <c r="CU331" s="124"/>
      <c r="CV331" s="124"/>
      <c r="CW331" s="124"/>
      <c r="CX331" s="124"/>
      <c r="CY331" s="124"/>
      <c r="CZ331" s="124"/>
      <c r="DA331" s="124"/>
      <c r="DB331" s="124"/>
      <c r="DC331" s="124"/>
      <c r="DD331" s="124"/>
      <c r="DE331" s="124"/>
      <c r="DF331" s="158"/>
      <c r="DG331" s="164" t="str">
        <f t="shared" si="22"/>
        <v/>
      </c>
      <c r="DH331" s="162"/>
      <c r="DI331" s="94" t="str">
        <f t="shared" si="23"/>
        <v/>
      </c>
      <c r="DJ331" s="181"/>
      <c r="DK331" s="37" t="e">
        <f>VLOOKUP(B331,Facility_Information!$B$6:$O$136,14,FALSE)</f>
        <v>#N/A</v>
      </c>
      <c r="DL331">
        <f t="shared" si="20"/>
        <v>0</v>
      </c>
      <c r="DM331" s="234" t="str">
        <f t="shared" si="21"/>
        <v/>
      </c>
    </row>
    <row r="332" spans="1:117" x14ac:dyDescent="0.25">
      <c r="A332" s="148"/>
      <c r="B332" s="142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122"/>
      <c r="W332" s="123"/>
      <c r="X332" s="232"/>
      <c r="Y332" s="232"/>
      <c r="Z332" s="125"/>
      <c r="AA332" s="124"/>
      <c r="AB332" s="125"/>
      <c r="AC332" s="124"/>
      <c r="AD332" s="124"/>
      <c r="AE332" s="124"/>
      <c r="AF332" s="125"/>
      <c r="AG332" s="124"/>
      <c r="AH332" s="124"/>
      <c r="AI332" s="124"/>
      <c r="AJ332" s="125"/>
      <c r="AK332" s="126"/>
      <c r="AL332" s="85"/>
      <c r="AM332" s="85"/>
      <c r="AN332" s="85"/>
      <c r="AO332" s="85"/>
      <c r="AP332" s="251"/>
      <c r="AQ332" s="251"/>
      <c r="AR332" s="251"/>
      <c r="AS332" s="251"/>
      <c r="AT332" s="85"/>
      <c r="AU332" s="85"/>
      <c r="AV332" s="85"/>
      <c r="AW332" s="85"/>
      <c r="AX332" s="127"/>
      <c r="AY332" s="93"/>
      <c r="AZ332" s="93"/>
      <c r="BA332" s="93"/>
      <c r="BB332" s="93"/>
      <c r="BC332" s="150"/>
      <c r="BD332" s="160"/>
      <c r="BE332" s="151"/>
      <c r="BF332" s="150"/>
      <c r="BG332" s="151"/>
      <c r="BH332" s="93"/>
      <c r="BI332" s="93"/>
      <c r="BJ332" s="93"/>
      <c r="BK332" s="93"/>
      <c r="BL332" s="161"/>
      <c r="BM332" s="128"/>
      <c r="BN332" s="128"/>
      <c r="BO332" s="163"/>
      <c r="BP332" s="159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58"/>
      <c r="CD332" s="127"/>
      <c r="CE332" s="150"/>
      <c r="CF332" s="151"/>
      <c r="CG332" s="150"/>
      <c r="CH332" s="151"/>
      <c r="CI332" s="93"/>
      <c r="CJ332" s="93"/>
      <c r="CK332" s="93"/>
      <c r="CL332" s="150"/>
      <c r="CM332" s="159"/>
      <c r="CN332" s="113"/>
      <c r="CO332" s="113"/>
      <c r="CP332" s="126"/>
      <c r="CQ332" s="159"/>
      <c r="CR332" s="124"/>
      <c r="CS332" s="124"/>
      <c r="CT332" s="124"/>
      <c r="CU332" s="124"/>
      <c r="CV332" s="124"/>
      <c r="CW332" s="124"/>
      <c r="CX332" s="124"/>
      <c r="CY332" s="124"/>
      <c r="CZ332" s="124"/>
      <c r="DA332" s="124"/>
      <c r="DB332" s="124"/>
      <c r="DC332" s="124"/>
      <c r="DD332" s="124"/>
      <c r="DE332" s="124"/>
      <c r="DF332" s="158"/>
      <c r="DG332" s="164" t="str">
        <f t="shared" si="22"/>
        <v/>
      </c>
      <c r="DH332" s="162"/>
      <c r="DI332" s="94" t="str">
        <f t="shared" si="23"/>
        <v/>
      </c>
      <c r="DJ332" s="181"/>
      <c r="DK332" s="37" t="e">
        <f>VLOOKUP(B332,Facility_Information!$B$6:$O$136,14,FALSE)</f>
        <v>#N/A</v>
      </c>
      <c r="DL332">
        <f t="shared" si="20"/>
        <v>0</v>
      </c>
      <c r="DM332" s="234" t="str">
        <f t="shared" si="21"/>
        <v/>
      </c>
    </row>
    <row r="333" spans="1:117" x14ac:dyDescent="0.25">
      <c r="A333" s="148"/>
      <c r="B333" s="142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122"/>
      <c r="W333" s="123"/>
      <c r="X333" s="232"/>
      <c r="Y333" s="232"/>
      <c r="Z333" s="125"/>
      <c r="AA333" s="124"/>
      <c r="AB333" s="125"/>
      <c r="AC333" s="124"/>
      <c r="AD333" s="124"/>
      <c r="AE333" s="124"/>
      <c r="AF333" s="125"/>
      <c r="AG333" s="124"/>
      <c r="AH333" s="124"/>
      <c r="AI333" s="124"/>
      <c r="AJ333" s="125"/>
      <c r="AK333" s="126"/>
      <c r="AL333" s="85"/>
      <c r="AM333" s="85"/>
      <c r="AN333" s="85"/>
      <c r="AO333" s="85"/>
      <c r="AP333" s="251"/>
      <c r="AQ333" s="251"/>
      <c r="AR333" s="251"/>
      <c r="AS333" s="251"/>
      <c r="AT333" s="85"/>
      <c r="AU333" s="85"/>
      <c r="AV333" s="85"/>
      <c r="AW333" s="85"/>
      <c r="AX333" s="127"/>
      <c r="AY333" s="93"/>
      <c r="AZ333" s="93"/>
      <c r="BA333" s="93"/>
      <c r="BB333" s="93"/>
      <c r="BC333" s="150"/>
      <c r="BD333" s="160"/>
      <c r="BE333" s="151"/>
      <c r="BF333" s="150"/>
      <c r="BG333" s="151"/>
      <c r="BH333" s="93"/>
      <c r="BI333" s="93"/>
      <c r="BJ333" s="93"/>
      <c r="BK333" s="93"/>
      <c r="BL333" s="161"/>
      <c r="BM333" s="128"/>
      <c r="BN333" s="128"/>
      <c r="BO333" s="163"/>
      <c r="BP333" s="159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58"/>
      <c r="CD333" s="127"/>
      <c r="CE333" s="150"/>
      <c r="CF333" s="151"/>
      <c r="CG333" s="150"/>
      <c r="CH333" s="151"/>
      <c r="CI333" s="93"/>
      <c r="CJ333" s="93"/>
      <c r="CK333" s="93"/>
      <c r="CL333" s="150"/>
      <c r="CM333" s="159"/>
      <c r="CN333" s="113"/>
      <c r="CO333" s="113"/>
      <c r="CP333" s="126"/>
      <c r="CQ333" s="159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58"/>
      <c r="DG333" s="164" t="str">
        <f t="shared" si="22"/>
        <v/>
      </c>
      <c r="DH333" s="162"/>
      <c r="DI333" s="94" t="str">
        <f t="shared" si="23"/>
        <v/>
      </c>
      <c r="DJ333" s="181"/>
      <c r="DK333" s="37" t="e">
        <f>VLOOKUP(B333,Facility_Information!$B$6:$O$136,14,FALSE)</f>
        <v>#N/A</v>
      </c>
      <c r="DL333">
        <f t="shared" si="20"/>
        <v>0</v>
      </c>
      <c r="DM333" s="234" t="str">
        <f t="shared" si="21"/>
        <v/>
      </c>
    </row>
    <row r="334" spans="1:117" x14ac:dyDescent="0.25">
      <c r="A334" s="148"/>
      <c r="B334" s="142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122"/>
      <c r="W334" s="123"/>
      <c r="X334" s="232"/>
      <c r="Y334" s="232"/>
      <c r="Z334" s="125"/>
      <c r="AA334" s="124"/>
      <c r="AB334" s="125"/>
      <c r="AC334" s="124"/>
      <c r="AD334" s="124"/>
      <c r="AE334" s="124"/>
      <c r="AF334" s="125"/>
      <c r="AG334" s="124"/>
      <c r="AH334" s="124"/>
      <c r="AI334" s="124"/>
      <c r="AJ334" s="125"/>
      <c r="AK334" s="126"/>
      <c r="AL334" s="85"/>
      <c r="AM334" s="85"/>
      <c r="AN334" s="85"/>
      <c r="AO334" s="85"/>
      <c r="AP334" s="251"/>
      <c r="AQ334" s="251"/>
      <c r="AR334" s="251"/>
      <c r="AS334" s="251"/>
      <c r="AT334" s="85"/>
      <c r="AU334" s="85"/>
      <c r="AV334" s="85"/>
      <c r="AW334" s="85"/>
      <c r="AX334" s="127"/>
      <c r="AY334" s="93"/>
      <c r="AZ334" s="93"/>
      <c r="BA334" s="93"/>
      <c r="BB334" s="93"/>
      <c r="BC334" s="150"/>
      <c r="BD334" s="160"/>
      <c r="BE334" s="151"/>
      <c r="BF334" s="150"/>
      <c r="BG334" s="151"/>
      <c r="BH334" s="93"/>
      <c r="BI334" s="93"/>
      <c r="BJ334" s="93"/>
      <c r="BK334" s="93"/>
      <c r="BL334" s="161"/>
      <c r="BM334" s="128"/>
      <c r="BN334" s="128"/>
      <c r="BO334" s="163"/>
      <c r="BP334" s="159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58"/>
      <c r="CD334" s="127"/>
      <c r="CE334" s="150"/>
      <c r="CF334" s="151"/>
      <c r="CG334" s="150"/>
      <c r="CH334" s="151"/>
      <c r="CI334" s="93"/>
      <c r="CJ334" s="93"/>
      <c r="CK334" s="93"/>
      <c r="CL334" s="150"/>
      <c r="CM334" s="159"/>
      <c r="CN334" s="113"/>
      <c r="CO334" s="113"/>
      <c r="CP334" s="126"/>
      <c r="CQ334" s="159"/>
      <c r="CR334" s="124"/>
      <c r="CS334" s="124"/>
      <c r="CT334" s="124"/>
      <c r="CU334" s="124"/>
      <c r="CV334" s="124"/>
      <c r="CW334" s="124"/>
      <c r="CX334" s="124"/>
      <c r="CY334" s="124"/>
      <c r="CZ334" s="124"/>
      <c r="DA334" s="124"/>
      <c r="DB334" s="124"/>
      <c r="DC334" s="124"/>
      <c r="DD334" s="124"/>
      <c r="DE334" s="124"/>
      <c r="DF334" s="158"/>
      <c r="DG334" s="164" t="str">
        <f t="shared" si="22"/>
        <v/>
      </c>
      <c r="DH334" s="162"/>
      <c r="DI334" s="94" t="str">
        <f t="shared" si="23"/>
        <v/>
      </c>
      <c r="DJ334" s="181"/>
      <c r="DK334" s="37" t="e">
        <f>VLOOKUP(B334,Facility_Information!$B$6:$O$136,14,FALSE)</f>
        <v>#N/A</v>
      </c>
      <c r="DL334">
        <f t="shared" si="20"/>
        <v>0</v>
      </c>
      <c r="DM334" s="234" t="str">
        <f t="shared" si="21"/>
        <v/>
      </c>
    </row>
    <row r="335" spans="1:117" x14ac:dyDescent="0.25">
      <c r="A335" s="148"/>
      <c r="B335" s="142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122"/>
      <c r="W335" s="123"/>
      <c r="X335" s="232"/>
      <c r="Y335" s="232"/>
      <c r="Z335" s="125"/>
      <c r="AA335" s="124"/>
      <c r="AB335" s="125"/>
      <c r="AC335" s="124"/>
      <c r="AD335" s="124"/>
      <c r="AE335" s="124"/>
      <c r="AF335" s="125"/>
      <c r="AG335" s="124"/>
      <c r="AH335" s="124"/>
      <c r="AI335" s="124"/>
      <c r="AJ335" s="125"/>
      <c r="AK335" s="126"/>
      <c r="AL335" s="85"/>
      <c r="AM335" s="85"/>
      <c r="AN335" s="85"/>
      <c r="AO335" s="85"/>
      <c r="AP335" s="251"/>
      <c r="AQ335" s="251"/>
      <c r="AR335" s="251"/>
      <c r="AS335" s="251"/>
      <c r="AT335" s="85"/>
      <c r="AU335" s="85"/>
      <c r="AV335" s="85"/>
      <c r="AW335" s="85"/>
      <c r="AX335" s="127"/>
      <c r="AY335" s="93"/>
      <c r="AZ335" s="93"/>
      <c r="BA335" s="93"/>
      <c r="BB335" s="93"/>
      <c r="BC335" s="150"/>
      <c r="BD335" s="160"/>
      <c r="BE335" s="151"/>
      <c r="BF335" s="150"/>
      <c r="BG335" s="151"/>
      <c r="BH335" s="93"/>
      <c r="BI335" s="93"/>
      <c r="BJ335" s="93"/>
      <c r="BK335" s="93"/>
      <c r="BL335" s="161"/>
      <c r="BM335" s="128"/>
      <c r="BN335" s="128"/>
      <c r="BO335" s="163"/>
      <c r="BP335" s="159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58"/>
      <c r="CD335" s="127"/>
      <c r="CE335" s="150"/>
      <c r="CF335" s="151"/>
      <c r="CG335" s="150"/>
      <c r="CH335" s="151"/>
      <c r="CI335" s="93"/>
      <c r="CJ335" s="93"/>
      <c r="CK335" s="93"/>
      <c r="CL335" s="150"/>
      <c r="CM335" s="159"/>
      <c r="CN335" s="113"/>
      <c r="CO335" s="113"/>
      <c r="CP335" s="126"/>
      <c r="CQ335" s="159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58"/>
      <c r="DG335" s="164" t="str">
        <f t="shared" si="22"/>
        <v/>
      </c>
      <c r="DH335" s="162"/>
      <c r="DI335" s="94" t="str">
        <f t="shared" si="23"/>
        <v/>
      </c>
      <c r="DJ335" s="181"/>
      <c r="DK335" s="37" t="e">
        <f>VLOOKUP(B335,Facility_Information!$B$6:$O$136,14,FALSE)</f>
        <v>#N/A</v>
      </c>
      <c r="DL335">
        <f t="shared" si="20"/>
        <v>0</v>
      </c>
      <c r="DM335" s="234" t="str">
        <f t="shared" si="21"/>
        <v/>
      </c>
    </row>
    <row r="336" spans="1:117" x14ac:dyDescent="0.25">
      <c r="A336" s="148"/>
      <c r="B336" s="142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122"/>
      <c r="W336" s="123"/>
      <c r="X336" s="232"/>
      <c r="Y336" s="232"/>
      <c r="Z336" s="125"/>
      <c r="AA336" s="124"/>
      <c r="AB336" s="125"/>
      <c r="AC336" s="124"/>
      <c r="AD336" s="124"/>
      <c r="AE336" s="124"/>
      <c r="AF336" s="125"/>
      <c r="AG336" s="124"/>
      <c r="AH336" s="124"/>
      <c r="AI336" s="124"/>
      <c r="AJ336" s="125"/>
      <c r="AK336" s="126"/>
      <c r="AL336" s="85"/>
      <c r="AM336" s="85"/>
      <c r="AN336" s="85"/>
      <c r="AO336" s="85"/>
      <c r="AP336" s="251"/>
      <c r="AQ336" s="251"/>
      <c r="AR336" s="251"/>
      <c r="AS336" s="251"/>
      <c r="AT336" s="85"/>
      <c r="AU336" s="85"/>
      <c r="AV336" s="85"/>
      <c r="AW336" s="85"/>
      <c r="AX336" s="127"/>
      <c r="AY336" s="93"/>
      <c r="AZ336" s="93"/>
      <c r="BA336" s="93"/>
      <c r="BB336" s="93"/>
      <c r="BC336" s="150"/>
      <c r="BD336" s="160"/>
      <c r="BE336" s="151"/>
      <c r="BF336" s="150"/>
      <c r="BG336" s="151"/>
      <c r="BH336" s="93"/>
      <c r="BI336" s="93"/>
      <c r="BJ336" s="93"/>
      <c r="BK336" s="93"/>
      <c r="BL336" s="161"/>
      <c r="BM336" s="128"/>
      <c r="BN336" s="128"/>
      <c r="BO336" s="163"/>
      <c r="BP336" s="159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58"/>
      <c r="CD336" s="127"/>
      <c r="CE336" s="150"/>
      <c r="CF336" s="151"/>
      <c r="CG336" s="150"/>
      <c r="CH336" s="151"/>
      <c r="CI336" s="93"/>
      <c r="CJ336" s="93"/>
      <c r="CK336" s="93"/>
      <c r="CL336" s="150"/>
      <c r="CM336" s="159"/>
      <c r="CN336" s="113"/>
      <c r="CO336" s="113"/>
      <c r="CP336" s="126"/>
      <c r="CQ336" s="159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58"/>
      <c r="DG336" s="164" t="str">
        <f t="shared" si="22"/>
        <v/>
      </c>
      <c r="DH336" s="162"/>
      <c r="DI336" s="94" t="str">
        <f t="shared" si="23"/>
        <v/>
      </c>
      <c r="DJ336" s="181"/>
      <c r="DK336" s="37" t="e">
        <f>VLOOKUP(B336,Facility_Information!$B$6:$O$136,14,FALSE)</f>
        <v>#N/A</v>
      </c>
      <c r="DL336">
        <f t="shared" si="20"/>
        <v>0</v>
      </c>
      <c r="DM336" s="234" t="str">
        <f t="shared" si="21"/>
        <v/>
      </c>
    </row>
    <row r="337" spans="1:117" x14ac:dyDescent="0.25">
      <c r="A337" s="148"/>
      <c r="B337" s="142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122"/>
      <c r="W337" s="123"/>
      <c r="X337" s="232"/>
      <c r="Y337" s="232"/>
      <c r="Z337" s="125"/>
      <c r="AA337" s="124"/>
      <c r="AB337" s="125"/>
      <c r="AC337" s="124"/>
      <c r="AD337" s="124"/>
      <c r="AE337" s="124"/>
      <c r="AF337" s="125"/>
      <c r="AG337" s="124"/>
      <c r="AH337" s="124"/>
      <c r="AI337" s="124"/>
      <c r="AJ337" s="125"/>
      <c r="AK337" s="126"/>
      <c r="AL337" s="85"/>
      <c r="AM337" s="85"/>
      <c r="AN337" s="85"/>
      <c r="AO337" s="85"/>
      <c r="AP337" s="251"/>
      <c r="AQ337" s="251"/>
      <c r="AR337" s="251"/>
      <c r="AS337" s="251"/>
      <c r="AT337" s="85"/>
      <c r="AU337" s="85"/>
      <c r="AV337" s="85"/>
      <c r="AW337" s="85"/>
      <c r="AX337" s="127"/>
      <c r="AY337" s="93"/>
      <c r="AZ337" s="93"/>
      <c r="BA337" s="93"/>
      <c r="BB337" s="93"/>
      <c r="BC337" s="150"/>
      <c r="BD337" s="160"/>
      <c r="BE337" s="151"/>
      <c r="BF337" s="150"/>
      <c r="BG337" s="151"/>
      <c r="BH337" s="93"/>
      <c r="BI337" s="93"/>
      <c r="BJ337" s="93"/>
      <c r="BK337" s="93"/>
      <c r="BL337" s="161"/>
      <c r="BM337" s="128"/>
      <c r="BN337" s="128"/>
      <c r="BO337" s="163"/>
      <c r="BP337" s="159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58"/>
      <c r="CD337" s="127"/>
      <c r="CE337" s="150"/>
      <c r="CF337" s="151"/>
      <c r="CG337" s="150"/>
      <c r="CH337" s="151"/>
      <c r="CI337" s="93"/>
      <c r="CJ337" s="93"/>
      <c r="CK337" s="93"/>
      <c r="CL337" s="150"/>
      <c r="CM337" s="159"/>
      <c r="CN337" s="113"/>
      <c r="CO337" s="113"/>
      <c r="CP337" s="126"/>
      <c r="CQ337" s="159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58"/>
      <c r="DG337" s="164" t="str">
        <f t="shared" si="22"/>
        <v/>
      </c>
      <c r="DH337" s="162"/>
      <c r="DI337" s="94" t="str">
        <f t="shared" si="23"/>
        <v/>
      </c>
      <c r="DJ337" s="181"/>
      <c r="DK337" s="37" t="e">
        <f>VLOOKUP(B337,Facility_Information!$B$6:$O$136,14,FALSE)</f>
        <v>#N/A</v>
      </c>
      <c r="DL337">
        <f t="shared" si="20"/>
        <v>0</v>
      </c>
      <c r="DM337" s="234" t="str">
        <f t="shared" si="21"/>
        <v/>
      </c>
    </row>
    <row r="338" spans="1:117" x14ac:dyDescent="0.25">
      <c r="A338" s="148"/>
      <c r="B338" s="142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122"/>
      <c r="W338" s="123"/>
      <c r="X338" s="232"/>
      <c r="Y338" s="232"/>
      <c r="Z338" s="125"/>
      <c r="AA338" s="124"/>
      <c r="AB338" s="125"/>
      <c r="AC338" s="124"/>
      <c r="AD338" s="124"/>
      <c r="AE338" s="124"/>
      <c r="AF338" s="125"/>
      <c r="AG338" s="124"/>
      <c r="AH338" s="124"/>
      <c r="AI338" s="124"/>
      <c r="AJ338" s="125"/>
      <c r="AK338" s="126"/>
      <c r="AL338" s="85"/>
      <c r="AM338" s="85"/>
      <c r="AN338" s="85"/>
      <c r="AO338" s="85"/>
      <c r="AP338" s="251"/>
      <c r="AQ338" s="251"/>
      <c r="AR338" s="251"/>
      <c r="AS338" s="251"/>
      <c r="AT338" s="85"/>
      <c r="AU338" s="85"/>
      <c r="AV338" s="85"/>
      <c r="AW338" s="85"/>
      <c r="AX338" s="127"/>
      <c r="AY338" s="93"/>
      <c r="AZ338" s="93"/>
      <c r="BA338" s="93"/>
      <c r="BB338" s="93"/>
      <c r="BC338" s="150"/>
      <c r="BD338" s="160"/>
      <c r="BE338" s="151"/>
      <c r="BF338" s="150"/>
      <c r="BG338" s="151"/>
      <c r="BH338" s="93"/>
      <c r="BI338" s="93"/>
      <c r="BJ338" s="93"/>
      <c r="BK338" s="93"/>
      <c r="BL338" s="161"/>
      <c r="BM338" s="128"/>
      <c r="BN338" s="128"/>
      <c r="BO338" s="163"/>
      <c r="BP338" s="159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58"/>
      <c r="CD338" s="127"/>
      <c r="CE338" s="150"/>
      <c r="CF338" s="151"/>
      <c r="CG338" s="150"/>
      <c r="CH338" s="151"/>
      <c r="CI338" s="93"/>
      <c r="CJ338" s="93"/>
      <c r="CK338" s="93"/>
      <c r="CL338" s="150"/>
      <c r="CM338" s="159"/>
      <c r="CN338" s="113"/>
      <c r="CO338" s="113"/>
      <c r="CP338" s="126"/>
      <c r="CQ338" s="159"/>
      <c r="CR338" s="124"/>
      <c r="CS338" s="124"/>
      <c r="CT338" s="124"/>
      <c r="CU338" s="124"/>
      <c r="CV338" s="124"/>
      <c r="CW338" s="124"/>
      <c r="CX338" s="124"/>
      <c r="CY338" s="124"/>
      <c r="CZ338" s="124"/>
      <c r="DA338" s="124"/>
      <c r="DB338" s="124"/>
      <c r="DC338" s="124"/>
      <c r="DD338" s="124"/>
      <c r="DE338" s="124"/>
      <c r="DF338" s="158"/>
      <c r="DG338" s="164" t="str">
        <f t="shared" si="22"/>
        <v/>
      </c>
      <c r="DH338" s="162"/>
      <c r="DI338" s="94" t="str">
        <f t="shared" si="23"/>
        <v/>
      </c>
      <c r="DJ338" s="181"/>
      <c r="DK338" s="37" t="e">
        <f>VLOOKUP(B338,Facility_Information!$B$6:$O$136,14,FALSE)</f>
        <v>#N/A</v>
      </c>
      <c r="DL338">
        <f t="shared" si="20"/>
        <v>0</v>
      </c>
      <c r="DM338" s="234" t="str">
        <f t="shared" si="21"/>
        <v/>
      </c>
    </row>
    <row r="339" spans="1:117" x14ac:dyDescent="0.25">
      <c r="A339" s="148"/>
      <c r="B339" s="142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122"/>
      <c r="W339" s="123"/>
      <c r="X339" s="232"/>
      <c r="Y339" s="232"/>
      <c r="Z339" s="125"/>
      <c r="AA339" s="124"/>
      <c r="AB339" s="125"/>
      <c r="AC339" s="124"/>
      <c r="AD339" s="124"/>
      <c r="AE339" s="124"/>
      <c r="AF339" s="125"/>
      <c r="AG339" s="124"/>
      <c r="AH339" s="124"/>
      <c r="AI339" s="124"/>
      <c r="AJ339" s="125"/>
      <c r="AK339" s="126"/>
      <c r="AL339" s="85"/>
      <c r="AM339" s="85"/>
      <c r="AN339" s="85"/>
      <c r="AO339" s="85"/>
      <c r="AP339" s="251"/>
      <c r="AQ339" s="251"/>
      <c r="AR339" s="251"/>
      <c r="AS339" s="251"/>
      <c r="AT339" s="85"/>
      <c r="AU339" s="85"/>
      <c r="AV339" s="85"/>
      <c r="AW339" s="85"/>
      <c r="AX339" s="127"/>
      <c r="AY339" s="93"/>
      <c r="AZ339" s="93"/>
      <c r="BA339" s="93"/>
      <c r="BB339" s="93"/>
      <c r="BC339" s="150"/>
      <c r="BD339" s="160"/>
      <c r="BE339" s="151"/>
      <c r="BF339" s="150"/>
      <c r="BG339" s="151"/>
      <c r="BH339" s="93"/>
      <c r="BI339" s="93"/>
      <c r="BJ339" s="93"/>
      <c r="BK339" s="93"/>
      <c r="BL339" s="161"/>
      <c r="BM339" s="128"/>
      <c r="BN339" s="128"/>
      <c r="BO339" s="163"/>
      <c r="BP339" s="159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58"/>
      <c r="CD339" s="127"/>
      <c r="CE339" s="150"/>
      <c r="CF339" s="151"/>
      <c r="CG339" s="150"/>
      <c r="CH339" s="151"/>
      <c r="CI339" s="93"/>
      <c r="CJ339" s="93"/>
      <c r="CK339" s="93"/>
      <c r="CL339" s="150"/>
      <c r="CM339" s="159"/>
      <c r="CN339" s="113"/>
      <c r="CO339" s="113"/>
      <c r="CP339" s="126"/>
      <c r="CQ339" s="159"/>
      <c r="CR339" s="124"/>
      <c r="CS339" s="124"/>
      <c r="CT339" s="124"/>
      <c r="CU339" s="124"/>
      <c r="CV339" s="124"/>
      <c r="CW339" s="124"/>
      <c r="CX339" s="124"/>
      <c r="CY339" s="124"/>
      <c r="CZ339" s="124"/>
      <c r="DA339" s="124"/>
      <c r="DB339" s="124"/>
      <c r="DC339" s="124"/>
      <c r="DD339" s="124"/>
      <c r="DE339" s="124"/>
      <c r="DF339" s="158"/>
      <c r="DG339" s="164" t="str">
        <f t="shared" si="22"/>
        <v/>
      </c>
      <c r="DH339" s="162"/>
      <c r="DI339" s="94" t="str">
        <f t="shared" si="23"/>
        <v/>
      </c>
      <c r="DJ339" s="181"/>
      <c r="DK339" s="37" t="e">
        <f>VLOOKUP(B339,Facility_Information!$B$6:$O$136,14,FALSE)</f>
        <v>#N/A</v>
      </c>
      <c r="DL339">
        <f t="shared" si="20"/>
        <v>0</v>
      </c>
      <c r="DM339" s="234" t="str">
        <f t="shared" si="21"/>
        <v/>
      </c>
    </row>
    <row r="340" spans="1:117" x14ac:dyDescent="0.25">
      <c r="A340" s="148"/>
      <c r="B340" s="142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122"/>
      <c r="W340" s="123"/>
      <c r="X340" s="232"/>
      <c r="Y340" s="232"/>
      <c r="Z340" s="125"/>
      <c r="AA340" s="124"/>
      <c r="AB340" s="125"/>
      <c r="AC340" s="124"/>
      <c r="AD340" s="124"/>
      <c r="AE340" s="124"/>
      <c r="AF340" s="125"/>
      <c r="AG340" s="124"/>
      <c r="AH340" s="124"/>
      <c r="AI340" s="124"/>
      <c r="AJ340" s="125"/>
      <c r="AK340" s="126"/>
      <c r="AL340" s="85"/>
      <c r="AM340" s="85"/>
      <c r="AN340" s="85"/>
      <c r="AO340" s="85"/>
      <c r="AP340" s="251"/>
      <c r="AQ340" s="251"/>
      <c r="AR340" s="251"/>
      <c r="AS340" s="251"/>
      <c r="AT340" s="85"/>
      <c r="AU340" s="85"/>
      <c r="AV340" s="85"/>
      <c r="AW340" s="85"/>
      <c r="AX340" s="127"/>
      <c r="AY340" s="93"/>
      <c r="AZ340" s="93"/>
      <c r="BA340" s="93"/>
      <c r="BB340" s="93"/>
      <c r="BC340" s="150"/>
      <c r="BD340" s="160"/>
      <c r="BE340" s="151"/>
      <c r="BF340" s="150"/>
      <c r="BG340" s="151"/>
      <c r="BH340" s="93"/>
      <c r="BI340" s="93"/>
      <c r="BJ340" s="93"/>
      <c r="BK340" s="93"/>
      <c r="BL340" s="161"/>
      <c r="BM340" s="128"/>
      <c r="BN340" s="128"/>
      <c r="BO340" s="163"/>
      <c r="BP340" s="159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58"/>
      <c r="CD340" s="127"/>
      <c r="CE340" s="150"/>
      <c r="CF340" s="151"/>
      <c r="CG340" s="150"/>
      <c r="CH340" s="151"/>
      <c r="CI340" s="93"/>
      <c r="CJ340" s="93"/>
      <c r="CK340" s="93"/>
      <c r="CL340" s="150"/>
      <c r="CM340" s="159"/>
      <c r="CN340" s="113"/>
      <c r="CO340" s="113"/>
      <c r="CP340" s="126"/>
      <c r="CQ340" s="159"/>
      <c r="CR340" s="124"/>
      <c r="CS340" s="124"/>
      <c r="CT340" s="124"/>
      <c r="CU340" s="124"/>
      <c r="CV340" s="124"/>
      <c r="CW340" s="124"/>
      <c r="CX340" s="124"/>
      <c r="CY340" s="124"/>
      <c r="CZ340" s="124"/>
      <c r="DA340" s="124"/>
      <c r="DB340" s="124"/>
      <c r="DC340" s="124"/>
      <c r="DD340" s="124"/>
      <c r="DE340" s="124"/>
      <c r="DF340" s="158"/>
      <c r="DG340" s="164" t="str">
        <f t="shared" si="22"/>
        <v/>
      </c>
      <c r="DH340" s="162"/>
      <c r="DI340" s="94" t="str">
        <f t="shared" si="23"/>
        <v/>
      </c>
      <c r="DJ340" s="181"/>
      <c r="DK340" s="37" t="e">
        <f>VLOOKUP(B340,Facility_Information!$B$6:$O$136,14,FALSE)</f>
        <v>#N/A</v>
      </c>
      <c r="DL340">
        <f t="shared" si="20"/>
        <v>0</v>
      </c>
      <c r="DM340" s="234" t="str">
        <f t="shared" si="21"/>
        <v/>
      </c>
    </row>
    <row r="341" spans="1:117" x14ac:dyDescent="0.25">
      <c r="A341" s="148"/>
      <c r="B341" s="142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122"/>
      <c r="W341" s="123"/>
      <c r="X341" s="232"/>
      <c r="Y341" s="232"/>
      <c r="Z341" s="125"/>
      <c r="AA341" s="124"/>
      <c r="AB341" s="125"/>
      <c r="AC341" s="124"/>
      <c r="AD341" s="124"/>
      <c r="AE341" s="124"/>
      <c r="AF341" s="125"/>
      <c r="AG341" s="124"/>
      <c r="AH341" s="124"/>
      <c r="AI341" s="124"/>
      <c r="AJ341" s="125"/>
      <c r="AK341" s="126"/>
      <c r="AL341" s="85"/>
      <c r="AM341" s="85"/>
      <c r="AN341" s="85"/>
      <c r="AO341" s="85"/>
      <c r="AP341" s="251"/>
      <c r="AQ341" s="251"/>
      <c r="AR341" s="251"/>
      <c r="AS341" s="251"/>
      <c r="AT341" s="85"/>
      <c r="AU341" s="85"/>
      <c r="AV341" s="85"/>
      <c r="AW341" s="85"/>
      <c r="AX341" s="127"/>
      <c r="AY341" s="93"/>
      <c r="AZ341" s="93"/>
      <c r="BA341" s="93"/>
      <c r="BB341" s="93"/>
      <c r="BC341" s="150"/>
      <c r="BD341" s="160"/>
      <c r="BE341" s="151"/>
      <c r="BF341" s="150"/>
      <c r="BG341" s="151"/>
      <c r="BH341" s="93"/>
      <c r="BI341" s="93"/>
      <c r="BJ341" s="93"/>
      <c r="BK341" s="93"/>
      <c r="BL341" s="161"/>
      <c r="BM341" s="128"/>
      <c r="BN341" s="128"/>
      <c r="BO341" s="163"/>
      <c r="BP341" s="159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58"/>
      <c r="CD341" s="127"/>
      <c r="CE341" s="150"/>
      <c r="CF341" s="151"/>
      <c r="CG341" s="150"/>
      <c r="CH341" s="151"/>
      <c r="CI341" s="93"/>
      <c r="CJ341" s="93"/>
      <c r="CK341" s="93"/>
      <c r="CL341" s="150"/>
      <c r="CM341" s="159"/>
      <c r="CN341" s="113"/>
      <c r="CO341" s="113"/>
      <c r="CP341" s="126"/>
      <c r="CQ341" s="159"/>
      <c r="CR341" s="124"/>
      <c r="CS341" s="124"/>
      <c r="CT341" s="124"/>
      <c r="CU341" s="124"/>
      <c r="CV341" s="124"/>
      <c r="CW341" s="124"/>
      <c r="CX341" s="124"/>
      <c r="CY341" s="124"/>
      <c r="CZ341" s="124"/>
      <c r="DA341" s="124"/>
      <c r="DB341" s="124"/>
      <c r="DC341" s="124"/>
      <c r="DD341" s="124"/>
      <c r="DE341" s="124"/>
      <c r="DF341" s="158"/>
      <c r="DG341" s="164" t="str">
        <f t="shared" si="22"/>
        <v/>
      </c>
      <c r="DH341" s="162"/>
      <c r="DI341" s="94" t="str">
        <f t="shared" si="23"/>
        <v/>
      </c>
      <c r="DJ341" s="181"/>
      <c r="DK341" s="37" t="e">
        <f>VLOOKUP(B341,Facility_Information!$B$6:$O$136,14,FALSE)</f>
        <v>#N/A</v>
      </c>
      <c r="DL341">
        <f t="shared" si="20"/>
        <v>0</v>
      </c>
      <c r="DM341" s="234" t="str">
        <f t="shared" si="21"/>
        <v/>
      </c>
    </row>
    <row r="342" spans="1:117" x14ac:dyDescent="0.25">
      <c r="A342" s="148"/>
      <c r="B342" s="142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122"/>
      <c r="W342" s="123"/>
      <c r="X342" s="232"/>
      <c r="Y342" s="232"/>
      <c r="Z342" s="125"/>
      <c r="AA342" s="124"/>
      <c r="AB342" s="125"/>
      <c r="AC342" s="124"/>
      <c r="AD342" s="124"/>
      <c r="AE342" s="124"/>
      <c r="AF342" s="125"/>
      <c r="AG342" s="124"/>
      <c r="AH342" s="124"/>
      <c r="AI342" s="124"/>
      <c r="AJ342" s="125"/>
      <c r="AK342" s="126"/>
      <c r="AL342" s="85"/>
      <c r="AM342" s="85"/>
      <c r="AN342" s="85"/>
      <c r="AO342" s="85"/>
      <c r="AP342" s="251"/>
      <c r="AQ342" s="251"/>
      <c r="AR342" s="251"/>
      <c r="AS342" s="251"/>
      <c r="AT342" s="85"/>
      <c r="AU342" s="85"/>
      <c r="AV342" s="85"/>
      <c r="AW342" s="85"/>
      <c r="AX342" s="127"/>
      <c r="AY342" s="93"/>
      <c r="AZ342" s="93"/>
      <c r="BA342" s="93"/>
      <c r="BB342" s="93"/>
      <c r="BC342" s="150"/>
      <c r="BD342" s="160"/>
      <c r="BE342" s="151"/>
      <c r="BF342" s="150"/>
      <c r="BG342" s="151"/>
      <c r="BH342" s="93"/>
      <c r="BI342" s="93"/>
      <c r="BJ342" s="93"/>
      <c r="BK342" s="93"/>
      <c r="BL342" s="161"/>
      <c r="BM342" s="128"/>
      <c r="BN342" s="128"/>
      <c r="BO342" s="163"/>
      <c r="BP342" s="159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58"/>
      <c r="CD342" s="127"/>
      <c r="CE342" s="150"/>
      <c r="CF342" s="151"/>
      <c r="CG342" s="150"/>
      <c r="CH342" s="151"/>
      <c r="CI342" s="93"/>
      <c r="CJ342" s="93"/>
      <c r="CK342" s="93"/>
      <c r="CL342" s="150"/>
      <c r="CM342" s="159"/>
      <c r="CN342" s="113"/>
      <c r="CO342" s="113"/>
      <c r="CP342" s="126"/>
      <c r="CQ342" s="159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58"/>
      <c r="DG342" s="164" t="str">
        <f t="shared" si="22"/>
        <v/>
      </c>
      <c r="DH342" s="162"/>
      <c r="DI342" s="94" t="str">
        <f t="shared" si="23"/>
        <v/>
      </c>
      <c r="DJ342" s="181"/>
      <c r="DK342" s="37" t="e">
        <f>VLOOKUP(B342,Facility_Information!$B$6:$O$136,14,FALSE)</f>
        <v>#N/A</v>
      </c>
      <c r="DL342">
        <f t="shared" si="20"/>
        <v>0</v>
      </c>
      <c r="DM342" s="234" t="str">
        <f t="shared" si="21"/>
        <v/>
      </c>
    </row>
    <row r="343" spans="1:117" x14ac:dyDescent="0.25">
      <c r="A343" s="148"/>
      <c r="B343" s="142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122"/>
      <c r="W343" s="123"/>
      <c r="X343" s="232"/>
      <c r="Y343" s="232"/>
      <c r="Z343" s="125"/>
      <c r="AA343" s="124"/>
      <c r="AB343" s="125"/>
      <c r="AC343" s="124"/>
      <c r="AD343" s="124"/>
      <c r="AE343" s="124"/>
      <c r="AF343" s="125"/>
      <c r="AG343" s="124"/>
      <c r="AH343" s="124"/>
      <c r="AI343" s="124"/>
      <c r="AJ343" s="125"/>
      <c r="AK343" s="126"/>
      <c r="AL343" s="85"/>
      <c r="AM343" s="85"/>
      <c r="AN343" s="85"/>
      <c r="AO343" s="85"/>
      <c r="AP343" s="251"/>
      <c r="AQ343" s="251"/>
      <c r="AR343" s="251"/>
      <c r="AS343" s="251"/>
      <c r="AT343" s="85"/>
      <c r="AU343" s="85"/>
      <c r="AV343" s="85"/>
      <c r="AW343" s="85"/>
      <c r="AX343" s="127"/>
      <c r="AY343" s="93"/>
      <c r="AZ343" s="93"/>
      <c r="BA343" s="93"/>
      <c r="BB343" s="93"/>
      <c r="BC343" s="150"/>
      <c r="BD343" s="160"/>
      <c r="BE343" s="151"/>
      <c r="BF343" s="150"/>
      <c r="BG343" s="151"/>
      <c r="BH343" s="93"/>
      <c r="BI343" s="93"/>
      <c r="BJ343" s="93"/>
      <c r="BK343" s="93"/>
      <c r="BL343" s="161"/>
      <c r="BM343" s="128"/>
      <c r="BN343" s="128"/>
      <c r="BO343" s="163"/>
      <c r="BP343" s="159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58"/>
      <c r="CD343" s="127"/>
      <c r="CE343" s="150"/>
      <c r="CF343" s="151"/>
      <c r="CG343" s="150"/>
      <c r="CH343" s="151"/>
      <c r="CI343" s="93"/>
      <c r="CJ343" s="93"/>
      <c r="CK343" s="93"/>
      <c r="CL343" s="150"/>
      <c r="CM343" s="159"/>
      <c r="CN343" s="113"/>
      <c r="CO343" s="113"/>
      <c r="CP343" s="126"/>
      <c r="CQ343" s="159"/>
      <c r="CR343" s="124"/>
      <c r="CS343" s="124"/>
      <c r="CT343" s="124"/>
      <c r="CU343" s="124"/>
      <c r="CV343" s="124"/>
      <c r="CW343" s="124"/>
      <c r="CX343" s="124"/>
      <c r="CY343" s="124"/>
      <c r="CZ343" s="124"/>
      <c r="DA343" s="124"/>
      <c r="DB343" s="124"/>
      <c r="DC343" s="124"/>
      <c r="DD343" s="124"/>
      <c r="DE343" s="124"/>
      <c r="DF343" s="158"/>
      <c r="DG343" s="164" t="str">
        <f t="shared" si="22"/>
        <v/>
      </c>
      <c r="DH343" s="162"/>
      <c r="DI343" s="94" t="str">
        <f t="shared" si="23"/>
        <v/>
      </c>
      <c r="DJ343" s="181"/>
      <c r="DK343" s="37" t="e">
        <f>VLOOKUP(B343,Facility_Information!$B$6:$O$136,14,FALSE)</f>
        <v>#N/A</v>
      </c>
      <c r="DL343">
        <f t="shared" si="20"/>
        <v>0</v>
      </c>
      <c r="DM343" s="234" t="str">
        <f t="shared" si="21"/>
        <v/>
      </c>
    </row>
    <row r="344" spans="1:117" x14ac:dyDescent="0.25">
      <c r="A344" s="148"/>
      <c r="B344" s="142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122"/>
      <c r="W344" s="123"/>
      <c r="X344" s="232"/>
      <c r="Y344" s="232"/>
      <c r="Z344" s="125"/>
      <c r="AA344" s="124"/>
      <c r="AB344" s="125"/>
      <c r="AC344" s="124"/>
      <c r="AD344" s="124"/>
      <c r="AE344" s="124"/>
      <c r="AF344" s="125"/>
      <c r="AG344" s="124"/>
      <c r="AH344" s="124"/>
      <c r="AI344" s="124"/>
      <c r="AJ344" s="125"/>
      <c r="AK344" s="126"/>
      <c r="AL344" s="85"/>
      <c r="AM344" s="85"/>
      <c r="AN344" s="85"/>
      <c r="AO344" s="85"/>
      <c r="AP344" s="251"/>
      <c r="AQ344" s="251"/>
      <c r="AR344" s="251"/>
      <c r="AS344" s="251"/>
      <c r="AT344" s="85"/>
      <c r="AU344" s="85"/>
      <c r="AV344" s="85"/>
      <c r="AW344" s="85"/>
      <c r="AX344" s="127"/>
      <c r="AY344" s="93"/>
      <c r="AZ344" s="93"/>
      <c r="BA344" s="93"/>
      <c r="BB344" s="93"/>
      <c r="BC344" s="150"/>
      <c r="BD344" s="160"/>
      <c r="BE344" s="151"/>
      <c r="BF344" s="150"/>
      <c r="BG344" s="151"/>
      <c r="BH344" s="93"/>
      <c r="BI344" s="93"/>
      <c r="BJ344" s="93"/>
      <c r="BK344" s="93"/>
      <c r="BL344" s="161"/>
      <c r="BM344" s="128"/>
      <c r="BN344" s="128"/>
      <c r="BO344" s="163"/>
      <c r="BP344" s="159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58"/>
      <c r="CD344" s="127"/>
      <c r="CE344" s="150"/>
      <c r="CF344" s="151"/>
      <c r="CG344" s="150"/>
      <c r="CH344" s="151"/>
      <c r="CI344" s="93"/>
      <c r="CJ344" s="93"/>
      <c r="CK344" s="93"/>
      <c r="CL344" s="150"/>
      <c r="CM344" s="159"/>
      <c r="CN344" s="113"/>
      <c r="CO344" s="113"/>
      <c r="CP344" s="126"/>
      <c r="CQ344" s="159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58"/>
      <c r="DG344" s="164" t="str">
        <f t="shared" si="22"/>
        <v/>
      </c>
      <c r="DH344" s="162"/>
      <c r="DI344" s="94" t="str">
        <f t="shared" si="23"/>
        <v/>
      </c>
      <c r="DJ344" s="181"/>
      <c r="DK344" s="37" t="e">
        <f>VLOOKUP(B344,Facility_Information!$B$6:$O$136,14,FALSE)</f>
        <v>#N/A</v>
      </c>
      <c r="DL344">
        <f t="shared" si="20"/>
        <v>0</v>
      </c>
      <c r="DM344" s="234" t="str">
        <f t="shared" si="21"/>
        <v/>
      </c>
    </row>
    <row r="345" spans="1:117" x14ac:dyDescent="0.25">
      <c r="A345" s="148"/>
      <c r="B345" s="142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122"/>
      <c r="W345" s="123"/>
      <c r="X345" s="232"/>
      <c r="Y345" s="232"/>
      <c r="Z345" s="125"/>
      <c r="AA345" s="124"/>
      <c r="AB345" s="125"/>
      <c r="AC345" s="124"/>
      <c r="AD345" s="124"/>
      <c r="AE345" s="124"/>
      <c r="AF345" s="125"/>
      <c r="AG345" s="124"/>
      <c r="AH345" s="124"/>
      <c r="AI345" s="124"/>
      <c r="AJ345" s="125"/>
      <c r="AK345" s="126"/>
      <c r="AL345" s="85"/>
      <c r="AM345" s="85"/>
      <c r="AN345" s="85"/>
      <c r="AO345" s="85"/>
      <c r="AP345" s="251"/>
      <c r="AQ345" s="251"/>
      <c r="AR345" s="251"/>
      <c r="AS345" s="251"/>
      <c r="AT345" s="85"/>
      <c r="AU345" s="85"/>
      <c r="AV345" s="85"/>
      <c r="AW345" s="85"/>
      <c r="AX345" s="127"/>
      <c r="AY345" s="93"/>
      <c r="AZ345" s="93"/>
      <c r="BA345" s="93"/>
      <c r="BB345" s="93"/>
      <c r="BC345" s="150"/>
      <c r="BD345" s="160"/>
      <c r="BE345" s="151"/>
      <c r="BF345" s="150"/>
      <c r="BG345" s="151"/>
      <c r="BH345" s="93"/>
      <c r="BI345" s="93"/>
      <c r="BJ345" s="93"/>
      <c r="BK345" s="93"/>
      <c r="BL345" s="161"/>
      <c r="BM345" s="128"/>
      <c r="BN345" s="128"/>
      <c r="BO345" s="163"/>
      <c r="BP345" s="159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58"/>
      <c r="CD345" s="127"/>
      <c r="CE345" s="150"/>
      <c r="CF345" s="151"/>
      <c r="CG345" s="150"/>
      <c r="CH345" s="151"/>
      <c r="CI345" s="93"/>
      <c r="CJ345" s="93"/>
      <c r="CK345" s="93"/>
      <c r="CL345" s="150"/>
      <c r="CM345" s="159"/>
      <c r="CN345" s="113"/>
      <c r="CO345" s="113"/>
      <c r="CP345" s="126"/>
      <c r="CQ345" s="159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58"/>
      <c r="DG345" s="164" t="str">
        <f t="shared" si="22"/>
        <v/>
      </c>
      <c r="DH345" s="162"/>
      <c r="DI345" s="94" t="str">
        <f t="shared" si="23"/>
        <v/>
      </c>
      <c r="DJ345" s="181"/>
      <c r="DK345" s="37" t="e">
        <f>VLOOKUP(B345,Facility_Information!$B$6:$O$136,14,FALSE)</f>
        <v>#N/A</v>
      </c>
      <c r="DL345">
        <f t="shared" si="20"/>
        <v>0</v>
      </c>
      <c r="DM345" s="234" t="str">
        <f t="shared" si="21"/>
        <v/>
      </c>
    </row>
    <row r="346" spans="1:117" x14ac:dyDescent="0.25">
      <c r="A346" s="148"/>
      <c r="B346" s="142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122"/>
      <c r="W346" s="123"/>
      <c r="X346" s="232"/>
      <c r="Y346" s="232"/>
      <c r="Z346" s="125"/>
      <c r="AA346" s="124"/>
      <c r="AB346" s="125"/>
      <c r="AC346" s="124"/>
      <c r="AD346" s="124"/>
      <c r="AE346" s="124"/>
      <c r="AF346" s="125"/>
      <c r="AG346" s="124"/>
      <c r="AH346" s="124"/>
      <c r="AI346" s="124"/>
      <c r="AJ346" s="125"/>
      <c r="AK346" s="126"/>
      <c r="AL346" s="85"/>
      <c r="AM346" s="85"/>
      <c r="AN346" s="85"/>
      <c r="AO346" s="85"/>
      <c r="AP346" s="251"/>
      <c r="AQ346" s="251"/>
      <c r="AR346" s="251"/>
      <c r="AS346" s="251"/>
      <c r="AT346" s="85"/>
      <c r="AU346" s="85"/>
      <c r="AV346" s="85"/>
      <c r="AW346" s="85"/>
      <c r="AX346" s="127"/>
      <c r="AY346" s="93"/>
      <c r="AZ346" s="93"/>
      <c r="BA346" s="93"/>
      <c r="BB346" s="93"/>
      <c r="BC346" s="150"/>
      <c r="BD346" s="160"/>
      <c r="BE346" s="151"/>
      <c r="BF346" s="150"/>
      <c r="BG346" s="151"/>
      <c r="BH346" s="93"/>
      <c r="BI346" s="93"/>
      <c r="BJ346" s="93"/>
      <c r="BK346" s="93"/>
      <c r="BL346" s="161"/>
      <c r="BM346" s="128"/>
      <c r="BN346" s="128"/>
      <c r="BO346" s="163"/>
      <c r="BP346" s="159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58"/>
      <c r="CD346" s="127"/>
      <c r="CE346" s="150"/>
      <c r="CF346" s="151"/>
      <c r="CG346" s="150"/>
      <c r="CH346" s="151"/>
      <c r="CI346" s="93"/>
      <c r="CJ346" s="93"/>
      <c r="CK346" s="93"/>
      <c r="CL346" s="150"/>
      <c r="CM346" s="159"/>
      <c r="CN346" s="113"/>
      <c r="CO346" s="113"/>
      <c r="CP346" s="126"/>
      <c r="CQ346" s="159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58"/>
      <c r="DG346" s="164" t="str">
        <f t="shared" si="22"/>
        <v/>
      </c>
      <c r="DH346" s="162"/>
      <c r="DI346" s="94" t="str">
        <f t="shared" si="23"/>
        <v/>
      </c>
      <c r="DJ346" s="181"/>
      <c r="DK346" s="37" t="e">
        <f>VLOOKUP(B346,Facility_Information!$B$6:$O$136,14,FALSE)</f>
        <v>#N/A</v>
      </c>
      <c r="DL346">
        <f t="shared" si="20"/>
        <v>0</v>
      </c>
      <c r="DM346" s="234" t="str">
        <f t="shared" si="21"/>
        <v/>
      </c>
    </row>
    <row r="347" spans="1:117" x14ac:dyDescent="0.25">
      <c r="A347" s="148"/>
      <c r="B347" s="142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122"/>
      <c r="W347" s="123"/>
      <c r="X347" s="232"/>
      <c r="Y347" s="232"/>
      <c r="Z347" s="125"/>
      <c r="AA347" s="124"/>
      <c r="AB347" s="125"/>
      <c r="AC347" s="124"/>
      <c r="AD347" s="124"/>
      <c r="AE347" s="124"/>
      <c r="AF347" s="125"/>
      <c r="AG347" s="124"/>
      <c r="AH347" s="124"/>
      <c r="AI347" s="124"/>
      <c r="AJ347" s="125"/>
      <c r="AK347" s="126"/>
      <c r="AL347" s="85"/>
      <c r="AM347" s="85"/>
      <c r="AN347" s="85"/>
      <c r="AO347" s="85"/>
      <c r="AP347" s="251"/>
      <c r="AQ347" s="251"/>
      <c r="AR347" s="251"/>
      <c r="AS347" s="251"/>
      <c r="AT347" s="85"/>
      <c r="AU347" s="85"/>
      <c r="AV347" s="85"/>
      <c r="AW347" s="85"/>
      <c r="AX347" s="127"/>
      <c r="AY347" s="93"/>
      <c r="AZ347" s="93"/>
      <c r="BA347" s="93"/>
      <c r="BB347" s="93"/>
      <c r="BC347" s="150"/>
      <c r="BD347" s="160"/>
      <c r="BE347" s="151"/>
      <c r="BF347" s="150"/>
      <c r="BG347" s="151"/>
      <c r="BH347" s="93"/>
      <c r="BI347" s="93"/>
      <c r="BJ347" s="93"/>
      <c r="BK347" s="93"/>
      <c r="BL347" s="161"/>
      <c r="BM347" s="128"/>
      <c r="BN347" s="128"/>
      <c r="BO347" s="163"/>
      <c r="BP347" s="159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58"/>
      <c r="CD347" s="127"/>
      <c r="CE347" s="150"/>
      <c r="CF347" s="151"/>
      <c r="CG347" s="150"/>
      <c r="CH347" s="151"/>
      <c r="CI347" s="93"/>
      <c r="CJ347" s="93"/>
      <c r="CK347" s="93"/>
      <c r="CL347" s="150"/>
      <c r="CM347" s="159"/>
      <c r="CN347" s="113"/>
      <c r="CO347" s="113"/>
      <c r="CP347" s="126"/>
      <c r="CQ347" s="159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58"/>
      <c r="DG347" s="164" t="str">
        <f t="shared" si="22"/>
        <v/>
      </c>
      <c r="DH347" s="162"/>
      <c r="DI347" s="94" t="str">
        <f t="shared" si="23"/>
        <v/>
      </c>
      <c r="DJ347" s="181"/>
      <c r="DK347" s="37" t="e">
        <f>VLOOKUP(B347,Facility_Information!$B$6:$O$136,14,FALSE)</f>
        <v>#N/A</v>
      </c>
      <c r="DL347">
        <f t="shared" si="20"/>
        <v>0</v>
      </c>
      <c r="DM347" s="234" t="str">
        <f t="shared" si="21"/>
        <v/>
      </c>
    </row>
    <row r="348" spans="1:117" x14ac:dyDescent="0.25">
      <c r="A348" s="148"/>
      <c r="B348" s="142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122"/>
      <c r="W348" s="123"/>
      <c r="X348" s="232"/>
      <c r="Y348" s="232"/>
      <c r="Z348" s="125"/>
      <c r="AA348" s="124"/>
      <c r="AB348" s="125"/>
      <c r="AC348" s="124"/>
      <c r="AD348" s="124"/>
      <c r="AE348" s="124"/>
      <c r="AF348" s="125"/>
      <c r="AG348" s="124"/>
      <c r="AH348" s="124"/>
      <c r="AI348" s="124"/>
      <c r="AJ348" s="125"/>
      <c r="AK348" s="126"/>
      <c r="AL348" s="85"/>
      <c r="AM348" s="85"/>
      <c r="AN348" s="85"/>
      <c r="AO348" s="85"/>
      <c r="AP348" s="251"/>
      <c r="AQ348" s="251"/>
      <c r="AR348" s="251"/>
      <c r="AS348" s="251"/>
      <c r="AT348" s="85"/>
      <c r="AU348" s="85"/>
      <c r="AV348" s="85"/>
      <c r="AW348" s="85"/>
      <c r="AX348" s="127"/>
      <c r="AY348" s="93"/>
      <c r="AZ348" s="93"/>
      <c r="BA348" s="93"/>
      <c r="BB348" s="93"/>
      <c r="BC348" s="150"/>
      <c r="BD348" s="160"/>
      <c r="BE348" s="151"/>
      <c r="BF348" s="150"/>
      <c r="BG348" s="151"/>
      <c r="BH348" s="93"/>
      <c r="BI348" s="93"/>
      <c r="BJ348" s="93"/>
      <c r="BK348" s="93"/>
      <c r="BL348" s="161"/>
      <c r="BM348" s="128"/>
      <c r="BN348" s="128"/>
      <c r="BO348" s="163"/>
      <c r="BP348" s="159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58"/>
      <c r="CD348" s="127"/>
      <c r="CE348" s="150"/>
      <c r="CF348" s="151"/>
      <c r="CG348" s="150"/>
      <c r="CH348" s="151"/>
      <c r="CI348" s="93"/>
      <c r="CJ348" s="93"/>
      <c r="CK348" s="93"/>
      <c r="CL348" s="150"/>
      <c r="CM348" s="159"/>
      <c r="CN348" s="113"/>
      <c r="CO348" s="113"/>
      <c r="CP348" s="126"/>
      <c r="CQ348" s="159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58"/>
      <c r="DG348" s="164" t="str">
        <f t="shared" si="22"/>
        <v/>
      </c>
      <c r="DH348" s="162"/>
      <c r="DI348" s="94" t="str">
        <f t="shared" si="23"/>
        <v/>
      </c>
      <c r="DJ348" s="181"/>
      <c r="DK348" s="37" t="e">
        <f>VLOOKUP(B348,Facility_Information!$B$6:$O$136,14,FALSE)</f>
        <v>#N/A</v>
      </c>
      <c r="DL348">
        <f t="shared" si="20"/>
        <v>0</v>
      </c>
      <c r="DM348" s="234" t="str">
        <f t="shared" si="21"/>
        <v/>
      </c>
    </row>
    <row r="349" spans="1:117" x14ac:dyDescent="0.25">
      <c r="A349" s="148"/>
      <c r="B349" s="142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122"/>
      <c r="W349" s="123"/>
      <c r="X349" s="232"/>
      <c r="Y349" s="232"/>
      <c r="Z349" s="125"/>
      <c r="AA349" s="124"/>
      <c r="AB349" s="125"/>
      <c r="AC349" s="124"/>
      <c r="AD349" s="124"/>
      <c r="AE349" s="124"/>
      <c r="AF349" s="125"/>
      <c r="AG349" s="124"/>
      <c r="AH349" s="124"/>
      <c r="AI349" s="124"/>
      <c r="AJ349" s="125"/>
      <c r="AK349" s="126"/>
      <c r="AL349" s="85"/>
      <c r="AM349" s="85"/>
      <c r="AN349" s="85"/>
      <c r="AO349" s="85"/>
      <c r="AP349" s="251"/>
      <c r="AQ349" s="251"/>
      <c r="AR349" s="251"/>
      <c r="AS349" s="251"/>
      <c r="AT349" s="85"/>
      <c r="AU349" s="85"/>
      <c r="AV349" s="85"/>
      <c r="AW349" s="85"/>
      <c r="AX349" s="127"/>
      <c r="AY349" s="93"/>
      <c r="AZ349" s="93"/>
      <c r="BA349" s="93"/>
      <c r="BB349" s="93"/>
      <c r="BC349" s="150"/>
      <c r="BD349" s="160"/>
      <c r="BE349" s="151"/>
      <c r="BF349" s="150"/>
      <c r="BG349" s="151"/>
      <c r="BH349" s="93"/>
      <c r="BI349" s="93"/>
      <c r="BJ349" s="93"/>
      <c r="BK349" s="93"/>
      <c r="BL349" s="161"/>
      <c r="BM349" s="128"/>
      <c r="BN349" s="128"/>
      <c r="BO349" s="163"/>
      <c r="BP349" s="159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58"/>
      <c r="CD349" s="127"/>
      <c r="CE349" s="150"/>
      <c r="CF349" s="151"/>
      <c r="CG349" s="150"/>
      <c r="CH349" s="151"/>
      <c r="CI349" s="93"/>
      <c r="CJ349" s="93"/>
      <c r="CK349" s="93"/>
      <c r="CL349" s="150"/>
      <c r="CM349" s="159"/>
      <c r="CN349" s="113"/>
      <c r="CO349" s="113"/>
      <c r="CP349" s="126"/>
      <c r="CQ349" s="159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58"/>
      <c r="DG349" s="164" t="str">
        <f t="shared" si="22"/>
        <v/>
      </c>
      <c r="DH349" s="162"/>
      <c r="DI349" s="94" t="str">
        <f t="shared" si="23"/>
        <v/>
      </c>
      <c r="DJ349" s="181"/>
      <c r="DK349" s="37" t="e">
        <f>VLOOKUP(B349,Facility_Information!$B$6:$O$136,14,FALSE)</f>
        <v>#N/A</v>
      </c>
      <c r="DL349">
        <f t="shared" si="20"/>
        <v>0</v>
      </c>
      <c r="DM349" s="234" t="str">
        <f t="shared" si="21"/>
        <v/>
      </c>
    </row>
    <row r="350" spans="1:117" x14ac:dyDescent="0.25">
      <c r="A350" s="148"/>
      <c r="B350" s="142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122"/>
      <c r="W350" s="123"/>
      <c r="X350" s="232"/>
      <c r="Y350" s="232"/>
      <c r="Z350" s="125"/>
      <c r="AA350" s="124"/>
      <c r="AB350" s="125"/>
      <c r="AC350" s="124"/>
      <c r="AD350" s="124"/>
      <c r="AE350" s="124"/>
      <c r="AF350" s="125"/>
      <c r="AG350" s="124"/>
      <c r="AH350" s="124"/>
      <c r="AI350" s="124"/>
      <c r="AJ350" s="125"/>
      <c r="AK350" s="126"/>
      <c r="AL350" s="85"/>
      <c r="AM350" s="85"/>
      <c r="AN350" s="85"/>
      <c r="AO350" s="85"/>
      <c r="AP350" s="251"/>
      <c r="AQ350" s="251"/>
      <c r="AR350" s="251"/>
      <c r="AS350" s="251"/>
      <c r="AT350" s="85"/>
      <c r="AU350" s="85"/>
      <c r="AV350" s="85"/>
      <c r="AW350" s="85"/>
      <c r="AX350" s="127"/>
      <c r="AY350" s="93"/>
      <c r="AZ350" s="93"/>
      <c r="BA350" s="93"/>
      <c r="BB350" s="93"/>
      <c r="BC350" s="150"/>
      <c r="BD350" s="160"/>
      <c r="BE350" s="151"/>
      <c r="BF350" s="150"/>
      <c r="BG350" s="151"/>
      <c r="BH350" s="93"/>
      <c r="BI350" s="93"/>
      <c r="BJ350" s="93"/>
      <c r="BK350" s="93"/>
      <c r="BL350" s="161"/>
      <c r="BM350" s="128"/>
      <c r="BN350" s="128"/>
      <c r="BO350" s="163"/>
      <c r="BP350" s="159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58"/>
      <c r="CD350" s="127"/>
      <c r="CE350" s="150"/>
      <c r="CF350" s="151"/>
      <c r="CG350" s="150"/>
      <c r="CH350" s="151"/>
      <c r="CI350" s="93"/>
      <c r="CJ350" s="93"/>
      <c r="CK350" s="93"/>
      <c r="CL350" s="150"/>
      <c r="CM350" s="159"/>
      <c r="CN350" s="113"/>
      <c r="CO350" s="113"/>
      <c r="CP350" s="126"/>
      <c r="CQ350" s="159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58"/>
      <c r="DG350" s="164" t="str">
        <f t="shared" si="22"/>
        <v/>
      </c>
      <c r="DH350" s="162"/>
      <c r="DI350" s="94" t="str">
        <f t="shared" si="23"/>
        <v/>
      </c>
      <c r="DJ350" s="181"/>
      <c r="DK350" s="37" t="e">
        <f>VLOOKUP(B350,Facility_Information!$B$6:$O$136,14,FALSE)</f>
        <v>#N/A</v>
      </c>
      <c r="DL350">
        <f t="shared" si="20"/>
        <v>0</v>
      </c>
      <c r="DM350" s="234" t="str">
        <f t="shared" si="21"/>
        <v/>
      </c>
    </row>
    <row r="351" spans="1:117" x14ac:dyDescent="0.25">
      <c r="A351" s="148"/>
      <c r="B351" s="142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122"/>
      <c r="W351" s="123"/>
      <c r="X351" s="232"/>
      <c r="Y351" s="232"/>
      <c r="Z351" s="125"/>
      <c r="AA351" s="124"/>
      <c r="AB351" s="125"/>
      <c r="AC351" s="124"/>
      <c r="AD351" s="124"/>
      <c r="AE351" s="124"/>
      <c r="AF351" s="125"/>
      <c r="AG351" s="124"/>
      <c r="AH351" s="124"/>
      <c r="AI351" s="124"/>
      <c r="AJ351" s="125"/>
      <c r="AK351" s="126"/>
      <c r="AL351" s="85"/>
      <c r="AM351" s="85"/>
      <c r="AN351" s="85"/>
      <c r="AO351" s="85"/>
      <c r="AP351" s="251"/>
      <c r="AQ351" s="251"/>
      <c r="AR351" s="251"/>
      <c r="AS351" s="251"/>
      <c r="AT351" s="85"/>
      <c r="AU351" s="85"/>
      <c r="AV351" s="85"/>
      <c r="AW351" s="85"/>
      <c r="AX351" s="127"/>
      <c r="AY351" s="93"/>
      <c r="AZ351" s="93"/>
      <c r="BA351" s="93"/>
      <c r="BB351" s="93"/>
      <c r="BC351" s="150"/>
      <c r="BD351" s="160"/>
      <c r="BE351" s="151"/>
      <c r="BF351" s="150"/>
      <c r="BG351" s="151"/>
      <c r="BH351" s="93"/>
      <c r="BI351" s="93"/>
      <c r="BJ351" s="93"/>
      <c r="BK351" s="93"/>
      <c r="BL351" s="161"/>
      <c r="BM351" s="128"/>
      <c r="BN351" s="128"/>
      <c r="BO351" s="163"/>
      <c r="BP351" s="159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58"/>
      <c r="CD351" s="127"/>
      <c r="CE351" s="150"/>
      <c r="CF351" s="151"/>
      <c r="CG351" s="150"/>
      <c r="CH351" s="151"/>
      <c r="CI351" s="93"/>
      <c r="CJ351" s="93"/>
      <c r="CK351" s="93"/>
      <c r="CL351" s="150"/>
      <c r="CM351" s="159"/>
      <c r="CN351" s="113"/>
      <c r="CO351" s="113"/>
      <c r="CP351" s="126"/>
      <c r="CQ351" s="159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58"/>
      <c r="DG351" s="164" t="str">
        <f t="shared" si="22"/>
        <v/>
      </c>
      <c r="DH351" s="162"/>
      <c r="DI351" s="94" t="str">
        <f t="shared" si="23"/>
        <v/>
      </c>
      <c r="DJ351" s="181"/>
      <c r="DK351" s="37" t="e">
        <f>VLOOKUP(B351,Facility_Information!$B$6:$O$136,14,FALSE)</f>
        <v>#N/A</v>
      </c>
      <c r="DL351">
        <f t="shared" si="20"/>
        <v>0</v>
      </c>
      <c r="DM351" s="234" t="str">
        <f t="shared" si="21"/>
        <v/>
      </c>
    </row>
    <row r="352" spans="1:117" x14ac:dyDescent="0.25">
      <c r="A352" s="148"/>
      <c r="B352" s="142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122"/>
      <c r="W352" s="123"/>
      <c r="X352" s="232"/>
      <c r="Y352" s="232"/>
      <c r="Z352" s="125"/>
      <c r="AA352" s="124"/>
      <c r="AB352" s="125"/>
      <c r="AC352" s="124"/>
      <c r="AD352" s="124"/>
      <c r="AE352" s="124"/>
      <c r="AF352" s="125"/>
      <c r="AG352" s="124"/>
      <c r="AH352" s="124"/>
      <c r="AI352" s="124"/>
      <c r="AJ352" s="125"/>
      <c r="AK352" s="126"/>
      <c r="AL352" s="85"/>
      <c r="AM352" s="85"/>
      <c r="AN352" s="85"/>
      <c r="AO352" s="85"/>
      <c r="AP352" s="251"/>
      <c r="AQ352" s="251"/>
      <c r="AR352" s="251"/>
      <c r="AS352" s="251"/>
      <c r="AT352" s="85"/>
      <c r="AU352" s="85"/>
      <c r="AV352" s="85"/>
      <c r="AW352" s="85"/>
      <c r="AX352" s="127"/>
      <c r="AY352" s="93"/>
      <c r="AZ352" s="93"/>
      <c r="BA352" s="93"/>
      <c r="BB352" s="93"/>
      <c r="BC352" s="150"/>
      <c r="BD352" s="160"/>
      <c r="BE352" s="151"/>
      <c r="BF352" s="150"/>
      <c r="BG352" s="151"/>
      <c r="BH352" s="93"/>
      <c r="BI352" s="93"/>
      <c r="BJ352" s="93"/>
      <c r="BK352" s="93"/>
      <c r="BL352" s="161"/>
      <c r="BM352" s="128"/>
      <c r="BN352" s="128"/>
      <c r="BO352" s="163"/>
      <c r="BP352" s="159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58"/>
      <c r="CD352" s="127"/>
      <c r="CE352" s="150"/>
      <c r="CF352" s="151"/>
      <c r="CG352" s="150"/>
      <c r="CH352" s="151"/>
      <c r="CI352" s="93"/>
      <c r="CJ352" s="93"/>
      <c r="CK352" s="93"/>
      <c r="CL352" s="150"/>
      <c r="CM352" s="159"/>
      <c r="CN352" s="113"/>
      <c r="CO352" s="113"/>
      <c r="CP352" s="126"/>
      <c r="CQ352" s="159"/>
      <c r="CR352" s="124"/>
      <c r="CS352" s="124"/>
      <c r="CT352" s="124"/>
      <c r="CU352" s="124"/>
      <c r="CV352" s="124"/>
      <c r="CW352" s="124"/>
      <c r="CX352" s="124"/>
      <c r="CY352" s="124"/>
      <c r="CZ352" s="124"/>
      <c r="DA352" s="124"/>
      <c r="DB352" s="124"/>
      <c r="DC352" s="124"/>
      <c r="DD352" s="124"/>
      <c r="DE352" s="124"/>
      <c r="DF352" s="158"/>
      <c r="DG352" s="164" t="str">
        <f t="shared" si="22"/>
        <v/>
      </c>
      <c r="DH352" s="162"/>
      <c r="DI352" s="94" t="str">
        <f t="shared" si="23"/>
        <v/>
      </c>
      <c r="DJ352" s="181"/>
      <c r="DK352" s="37" t="e">
        <f>VLOOKUP(B352,Facility_Information!$B$6:$O$136,14,FALSE)</f>
        <v>#N/A</v>
      </c>
      <c r="DL352">
        <f t="shared" si="20"/>
        <v>0</v>
      </c>
      <c r="DM352" s="234" t="str">
        <f t="shared" si="21"/>
        <v/>
      </c>
    </row>
    <row r="353" spans="1:117" x14ac:dyDescent="0.25">
      <c r="A353" s="148"/>
      <c r="B353" s="142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122"/>
      <c r="W353" s="123"/>
      <c r="X353" s="232"/>
      <c r="Y353" s="232"/>
      <c r="Z353" s="125"/>
      <c r="AA353" s="124"/>
      <c r="AB353" s="125"/>
      <c r="AC353" s="124"/>
      <c r="AD353" s="124"/>
      <c r="AE353" s="124"/>
      <c r="AF353" s="125"/>
      <c r="AG353" s="124"/>
      <c r="AH353" s="124"/>
      <c r="AI353" s="124"/>
      <c r="AJ353" s="125"/>
      <c r="AK353" s="126"/>
      <c r="AL353" s="85"/>
      <c r="AM353" s="85"/>
      <c r="AN353" s="85"/>
      <c r="AO353" s="85"/>
      <c r="AP353" s="251"/>
      <c r="AQ353" s="251"/>
      <c r="AR353" s="251"/>
      <c r="AS353" s="251"/>
      <c r="AT353" s="85"/>
      <c r="AU353" s="85"/>
      <c r="AV353" s="85"/>
      <c r="AW353" s="85"/>
      <c r="AX353" s="127"/>
      <c r="AY353" s="93"/>
      <c r="AZ353" s="93"/>
      <c r="BA353" s="93"/>
      <c r="BB353" s="93"/>
      <c r="BC353" s="150"/>
      <c r="BD353" s="160"/>
      <c r="BE353" s="151"/>
      <c r="BF353" s="150"/>
      <c r="BG353" s="151"/>
      <c r="BH353" s="93"/>
      <c r="BI353" s="93"/>
      <c r="BJ353" s="93"/>
      <c r="BK353" s="93"/>
      <c r="BL353" s="161"/>
      <c r="BM353" s="128"/>
      <c r="BN353" s="128"/>
      <c r="BO353" s="163"/>
      <c r="BP353" s="159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58"/>
      <c r="CD353" s="127"/>
      <c r="CE353" s="150"/>
      <c r="CF353" s="151"/>
      <c r="CG353" s="150"/>
      <c r="CH353" s="151"/>
      <c r="CI353" s="93"/>
      <c r="CJ353" s="93"/>
      <c r="CK353" s="93"/>
      <c r="CL353" s="150"/>
      <c r="CM353" s="159"/>
      <c r="CN353" s="113"/>
      <c r="CO353" s="113"/>
      <c r="CP353" s="126"/>
      <c r="CQ353" s="159"/>
      <c r="CR353" s="124"/>
      <c r="CS353" s="124"/>
      <c r="CT353" s="124"/>
      <c r="CU353" s="124"/>
      <c r="CV353" s="124"/>
      <c r="CW353" s="124"/>
      <c r="CX353" s="124"/>
      <c r="CY353" s="124"/>
      <c r="CZ353" s="124"/>
      <c r="DA353" s="124"/>
      <c r="DB353" s="124"/>
      <c r="DC353" s="124"/>
      <c r="DD353" s="124"/>
      <c r="DE353" s="124"/>
      <c r="DF353" s="158"/>
      <c r="DG353" s="164" t="str">
        <f t="shared" si="22"/>
        <v/>
      </c>
      <c r="DH353" s="162"/>
      <c r="DI353" s="94" t="str">
        <f t="shared" si="23"/>
        <v/>
      </c>
      <c r="DJ353" s="181"/>
      <c r="DK353" s="37" t="e">
        <f>VLOOKUP(B353,Facility_Information!$B$6:$O$136,14,FALSE)</f>
        <v>#N/A</v>
      </c>
      <c r="DL353">
        <f t="shared" si="20"/>
        <v>0</v>
      </c>
      <c r="DM353" s="234" t="str">
        <f t="shared" si="21"/>
        <v/>
      </c>
    </row>
    <row r="354" spans="1:117" x14ac:dyDescent="0.25">
      <c r="A354" s="148"/>
      <c r="B354" s="142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122"/>
      <c r="W354" s="123"/>
      <c r="X354" s="232"/>
      <c r="Y354" s="232"/>
      <c r="Z354" s="125"/>
      <c r="AA354" s="124"/>
      <c r="AB354" s="125"/>
      <c r="AC354" s="124"/>
      <c r="AD354" s="124"/>
      <c r="AE354" s="124"/>
      <c r="AF354" s="125"/>
      <c r="AG354" s="124"/>
      <c r="AH354" s="124"/>
      <c r="AI354" s="124"/>
      <c r="AJ354" s="125"/>
      <c r="AK354" s="126"/>
      <c r="AL354" s="85"/>
      <c r="AM354" s="85"/>
      <c r="AN354" s="85"/>
      <c r="AO354" s="85"/>
      <c r="AP354" s="251"/>
      <c r="AQ354" s="251"/>
      <c r="AR354" s="251"/>
      <c r="AS354" s="251"/>
      <c r="AT354" s="85"/>
      <c r="AU354" s="85"/>
      <c r="AV354" s="85"/>
      <c r="AW354" s="85"/>
      <c r="AX354" s="127"/>
      <c r="AY354" s="93"/>
      <c r="AZ354" s="93"/>
      <c r="BA354" s="93"/>
      <c r="BB354" s="93"/>
      <c r="BC354" s="150"/>
      <c r="BD354" s="160"/>
      <c r="BE354" s="151"/>
      <c r="BF354" s="150"/>
      <c r="BG354" s="151"/>
      <c r="BH354" s="93"/>
      <c r="BI354" s="93"/>
      <c r="BJ354" s="93"/>
      <c r="BK354" s="93"/>
      <c r="BL354" s="161"/>
      <c r="BM354" s="128"/>
      <c r="BN354" s="128"/>
      <c r="BO354" s="163"/>
      <c r="BP354" s="159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58"/>
      <c r="CD354" s="127"/>
      <c r="CE354" s="150"/>
      <c r="CF354" s="151"/>
      <c r="CG354" s="150"/>
      <c r="CH354" s="151"/>
      <c r="CI354" s="93"/>
      <c r="CJ354" s="93"/>
      <c r="CK354" s="93"/>
      <c r="CL354" s="150"/>
      <c r="CM354" s="159"/>
      <c r="CN354" s="113"/>
      <c r="CO354" s="113"/>
      <c r="CP354" s="126"/>
      <c r="CQ354" s="159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58"/>
      <c r="DG354" s="164" t="str">
        <f t="shared" si="22"/>
        <v/>
      </c>
      <c r="DH354" s="162"/>
      <c r="DI354" s="94" t="str">
        <f t="shared" si="23"/>
        <v/>
      </c>
      <c r="DJ354" s="181"/>
      <c r="DK354" s="37" t="e">
        <f>VLOOKUP(B354,Facility_Information!$B$6:$O$136,14,FALSE)</f>
        <v>#N/A</v>
      </c>
      <c r="DL354">
        <f t="shared" si="20"/>
        <v>0</v>
      </c>
      <c r="DM354" s="234" t="str">
        <f t="shared" si="21"/>
        <v/>
      </c>
    </row>
    <row r="355" spans="1:117" x14ac:dyDescent="0.25">
      <c r="A355" s="148"/>
      <c r="B355" s="142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122"/>
      <c r="W355" s="123"/>
      <c r="X355" s="232"/>
      <c r="Y355" s="232"/>
      <c r="Z355" s="125"/>
      <c r="AA355" s="124"/>
      <c r="AB355" s="125"/>
      <c r="AC355" s="124"/>
      <c r="AD355" s="124"/>
      <c r="AE355" s="124"/>
      <c r="AF355" s="125"/>
      <c r="AG355" s="124"/>
      <c r="AH355" s="124"/>
      <c r="AI355" s="124"/>
      <c r="AJ355" s="125"/>
      <c r="AK355" s="126"/>
      <c r="AL355" s="85"/>
      <c r="AM355" s="85"/>
      <c r="AN355" s="85"/>
      <c r="AO355" s="85"/>
      <c r="AP355" s="251"/>
      <c r="AQ355" s="251"/>
      <c r="AR355" s="251"/>
      <c r="AS355" s="251"/>
      <c r="AT355" s="85"/>
      <c r="AU355" s="85"/>
      <c r="AV355" s="85"/>
      <c r="AW355" s="85"/>
      <c r="AX355" s="127"/>
      <c r="AY355" s="93"/>
      <c r="AZ355" s="93"/>
      <c r="BA355" s="93"/>
      <c r="BB355" s="93"/>
      <c r="BC355" s="150"/>
      <c r="BD355" s="160"/>
      <c r="BE355" s="151"/>
      <c r="BF355" s="150"/>
      <c r="BG355" s="151"/>
      <c r="BH355" s="93"/>
      <c r="BI355" s="93"/>
      <c r="BJ355" s="93"/>
      <c r="BK355" s="93"/>
      <c r="BL355" s="161"/>
      <c r="BM355" s="128"/>
      <c r="BN355" s="128"/>
      <c r="BO355" s="163"/>
      <c r="BP355" s="159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58"/>
      <c r="CD355" s="127"/>
      <c r="CE355" s="150"/>
      <c r="CF355" s="151"/>
      <c r="CG355" s="150"/>
      <c r="CH355" s="151"/>
      <c r="CI355" s="93"/>
      <c r="CJ355" s="93"/>
      <c r="CK355" s="93"/>
      <c r="CL355" s="150"/>
      <c r="CM355" s="159"/>
      <c r="CN355" s="113"/>
      <c r="CO355" s="113"/>
      <c r="CP355" s="126"/>
      <c r="CQ355" s="159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58"/>
      <c r="DG355" s="164" t="str">
        <f t="shared" si="22"/>
        <v/>
      </c>
      <c r="DH355" s="162"/>
      <c r="DI355" s="94" t="str">
        <f t="shared" si="23"/>
        <v/>
      </c>
      <c r="DJ355" s="181"/>
      <c r="DK355" s="37" t="e">
        <f>VLOOKUP(B355,Facility_Information!$B$6:$O$136,14,FALSE)</f>
        <v>#N/A</v>
      </c>
      <c r="DL355">
        <f t="shared" si="20"/>
        <v>0</v>
      </c>
      <c r="DM355" s="234" t="str">
        <f t="shared" si="21"/>
        <v/>
      </c>
    </row>
    <row r="356" spans="1:117" x14ac:dyDescent="0.25">
      <c r="A356" s="148"/>
      <c r="B356" s="142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122"/>
      <c r="W356" s="123"/>
      <c r="X356" s="232"/>
      <c r="Y356" s="232"/>
      <c r="Z356" s="125"/>
      <c r="AA356" s="124"/>
      <c r="AB356" s="125"/>
      <c r="AC356" s="124"/>
      <c r="AD356" s="124"/>
      <c r="AE356" s="124"/>
      <c r="AF356" s="125"/>
      <c r="AG356" s="124"/>
      <c r="AH356" s="124"/>
      <c r="AI356" s="124"/>
      <c r="AJ356" s="125"/>
      <c r="AK356" s="126"/>
      <c r="AL356" s="85"/>
      <c r="AM356" s="85"/>
      <c r="AN356" s="85"/>
      <c r="AO356" s="85"/>
      <c r="AP356" s="251"/>
      <c r="AQ356" s="251"/>
      <c r="AR356" s="251"/>
      <c r="AS356" s="251"/>
      <c r="AT356" s="85"/>
      <c r="AU356" s="85"/>
      <c r="AV356" s="85"/>
      <c r="AW356" s="85"/>
      <c r="AX356" s="127"/>
      <c r="AY356" s="93"/>
      <c r="AZ356" s="93"/>
      <c r="BA356" s="93"/>
      <c r="BB356" s="93"/>
      <c r="BC356" s="150"/>
      <c r="BD356" s="160"/>
      <c r="BE356" s="151"/>
      <c r="BF356" s="150"/>
      <c r="BG356" s="151"/>
      <c r="BH356" s="93"/>
      <c r="BI356" s="93"/>
      <c r="BJ356" s="93"/>
      <c r="BK356" s="93"/>
      <c r="BL356" s="161"/>
      <c r="BM356" s="128"/>
      <c r="BN356" s="128"/>
      <c r="BO356" s="163"/>
      <c r="BP356" s="159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58"/>
      <c r="CD356" s="127"/>
      <c r="CE356" s="150"/>
      <c r="CF356" s="151"/>
      <c r="CG356" s="150"/>
      <c r="CH356" s="151"/>
      <c r="CI356" s="93"/>
      <c r="CJ356" s="93"/>
      <c r="CK356" s="93"/>
      <c r="CL356" s="150"/>
      <c r="CM356" s="159"/>
      <c r="CN356" s="113"/>
      <c r="CO356" s="113"/>
      <c r="CP356" s="126"/>
      <c r="CQ356" s="159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58"/>
      <c r="DG356" s="164" t="str">
        <f t="shared" si="22"/>
        <v/>
      </c>
      <c r="DH356" s="162"/>
      <c r="DI356" s="94" t="str">
        <f t="shared" si="23"/>
        <v/>
      </c>
      <c r="DJ356" s="181"/>
      <c r="DK356" s="37" t="e">
        <f>VLOOKUP(B356,Facility_Information!$B$6:$O$136,14,FALSE)</f>
        <v>#N/A</v>
      </c>
      <c r="DL356">
        <f t="shared" si="20"/>
        <v>0</v>
      </c>
      <c r="DM356" s="234" t="str">
        <f t="shared" si="21"/>
        <v/>
      </c>
    </row>
    <row r="357" spans="1:117" x14ac:dyDescent="0.25">
      <c r="A357" s="148"/>
      <c r="B357" s="142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122"/>
      <c r="W357" s="123"/>
      <c r="X357" s="232"/>
      <c r="Y357" s="232"/>
      <c r="Z357" s="125"/>
      <c r="AA357" s="124"/>
      <c r="AB357" s="125"/>
      <c r="AC357" s="124"/>
      <c r="AD357" s="124"/>
      <c r="AE357" s="124"/>
      <c r="AF357" s="125"/>
      <c r="AG357" s="124"/>
      <c r="AH357" s="124"/>
      <c r="AI357" s="124"/>
      <c r="AJ357" s="125"/>
      <c r="AK357" s="126"/>
      <c r="AL357" s="85"/>
      <c r="AM357" s="85"/>
      <c r="AN357" s="85"/>
      <c r="AO357" s="85"/>
      <c r="AP357" s="251"/>
      <c r="AQ357" s="251"/>
      <c r="AR357" s="251"/>
      <c r="AS357" s="251"/>
      <c r="AT357" s="85"/>
      <c r="AU357" s="85"/>
      <c r="AV357" s="85"/>
      <c r="AW357" s="85"/>
      <c r="AX357" s="127"/>
      <c r="AY357" s="93"/>
      <c r="AZ357" s="93"/>
      <c r="BA357" s="93"/>
      <c r="BB357" s="93"/>
      <c r="BC357" s="150"/>
      <c r="BD357" s="160"/>
      <c r="BE357" s="151"/>
      <c r="BF357" s="150"/>
      <c r="BG357" s="151"/>
      <c r="BH357" s="93"/>
      <c r="BI357" s="93"/>
      <c r="BJ357" s="93"/>
      <c r="BK357" s="93"/>
      <c r="BL357" s="161"/>
      <c r="BM357" s="128"/>
      <c r="BN357" s="128"/>
      <c r="BO357" s="163"/>
      <c r="BP357" s="159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58"/>
      <c r="CD357" s="127"/>
      <c r="CE357" s="150"/>
      <c r="CF357" s="151"/>
      <c r="CG357" s="150"/>
      <c r="CH357" s="151"/>
      <c r="CI357" s="93"/>
      <c r="CJ357" s="93"/>
      <c r="CK357" s="93"/>
      <c r="CL357" s="150"/>
      <c r="CM357" s="159"/>
      <c r="CN357" s="113"/>
      <c r="CO357" s="113"/>
      <c r="CP357" s="126"/>
      <c r="CQ357" s="159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58"/>
      <c r="DG357" s="164" t="str">
        <f t="shared" si="22"/>
        <v/>
      </c>
      <c r="DH357" s="162"/>
      <c r="DI357" s="94" t="str">
        <f t="shared" si="23"/>
        <v/>
      </c>
      <c r="DJ357" s="181"/>
      <c r="DK357" s="37" t="e">
        <f>VLOOKUP(B357,Facility_Information!$B$6:$O$136,14,FALSE)</f>
        <v>#N/A</v>
      </c>
      <c r="DL357">
        <f t="shared" si="20"/>
        <v>0</v>
      </c>
      <c r="DM357" s="234" t="str">
        <f t="shared" si="21"/>
        <v/>
      </c>
    </row>
    <row r="358" spans="1:117" x14ac:dyDescent="0.25">
      <c r="A358" s="148"/>
      <c r="B358" s="142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122"/>
      <c r="W358" s="123"/>
      <c r="X358" s="232"/>
      <c r="Y358" s="232"/>
      <c r="Z358" s="125"/>
      <c r="AA358" s="124"/>
      <c r="AB358" s="125"/>
      <c r="AC358" s="124"/>
      <c r="AD358" s="124"/>
      <c r="AE358" s="124"/>
      <c r="AF358" s="125"/>
      <c r="AG358" s="124"/>
      <c r="AH358" s="124"/>
      <c r="AI358" s="124"/>
      <c r="AJ358" s="125"/>
      <c r="AK358" s="126"/>
      <c r="AL358" s="85"/>
      <c r="AM358" s="85"/>
      <c r="AN358" s="85"/>
      <c r="AO358" s="85"/>
      <c r="AP358" s="251"/>
      <c r="AQ358" s="251"/>
      <c r="AR358" s="251"/>
      <c r="AS358" s="251"/>
      <c r="AT358" s="85"/>
      <c r="AU358" s="85"/>
      <c r="AV358" s="85"/>
      <c r="AW358" s="85"/>
      <c r="AX358" s="127"/>
      <c r="AY358" s="93"/>
      <c r="AZ358" s="93"/>
      <c r="BA358" s="93"/>
      <c r="BB358" s="93"/>
      <c r="BC358" s="150"/>
      <c r="BD358" s="160"/>
      <c r="BE358" s="151"/>
      <c r="BF358" s="150"/>
      <c r="BG358" s="151"/>
      <c r="BH358" s="93"/>
      <c r="BI358" s="93"/>
      <c r="BJ358" s="93"/>
      <c r="BK358" s="93"/>
      <c r="BL358" s="161"/>
      <c r="BM358" s="128"/>
      <c r="BN358" s="128"/>
      <c r="BO358" s="163"/>
      <c r="BP358" s="159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58"/>
      <c r="CD358" s="127"/>
      <c r="CE358" s="150"/>
      <c r="CF358" s="151"/>
      <c r="CG358" s="150"/>
      <c r="CH358" s="151"/>
      <c r="CI358" s="93"/>
      <c r="CJ358" s="93"/>
      <c r="CK358" s="93"/>
      <c r="CL358" s="150"/>
      <c r="CM358" s="159"/>
      <c r="CN358" s="113"/>
      <c r="CO358" s="113"/>
      <c r="CP358" s="126"/>
      <c r="CQ358" s="159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58"/>
      <c r="DG358" s="164" t="str">
        <f t="shared" si="22"/>
        <v/>
      </c>
      <c r="DH358" s="162"/>
      <c r="DI358" s="94" t="str">
        <f t="shared" si="23"/>
        <v/>
      </c>
      <c r="DJ358" s="181"/>
      <c r="DK358" s="37" t="e">
        <f>VLOOKUP(B358,Facility_Information!$B$6:$O$136,14,FALSE)</f>
        <v>#N/A</v>
      </c>
      <c r="DL358">
        <f t="shared" si="20"/>
        <v>0</v>
      </c>
      <c r="DM358" s="234" t="str">
        <f t="shared" si="21"/>
        <v/>
      </c>
    </row>
    <row r="359" spans="1:117" x14ac:dyDescent="0.25">
      <c r="A359" s="148"/>
      <c r="B359" s="142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122"/>
      <c r="W359" s="123"/>
      <c r="X359" s="232"/>
      <c r="Y359" s="232"/>
      <c r="Z359" s="125"/>
      <c r="AA359" s="124"/>
      <c r="AB359" s="125"/>
      <c r="AC359" s="124"/>
      <c r="AD359" s="124"/>
      <c r="AE359" s="124"/>
      <c r="AF359" s="125"/>
      <c r="AG359" s="124"/>
      <c r="AH359" s="124"/>
      <c r="AI359" s="124"/>
      <c r="AJ359" s="125"/>
      <c r="AK359" s="126"/>
      <c r="AL359" s="85"/>
      <c r="AM359" s="85"/>
      <c r="AN359" s="85"/>
      <c r="AO359" s="85"/>
      <c r="AP359" s="251"/>
      <c r="AQ359" s="251"/>
      <c r="AR359" s="251"/>
      <c r="AS359" s="251"/>
      <c r="AT359" s="85"/>
      <c r="AU359" s="85"/>
      <c r="AV359" s="85"/>
      <c r="AW359" s="85"/>
      <c r="AX359" s="127"/>
      <c r="AY359" s="93"/>
      <c r="AZ359" s="93"/>
      <c r="BA359" s="93"/>
      <c r="BB359" s="93"/>
      <c r="BC359" s="150"/>
      <c r="BD359" s="160"/>
      <c r="BE359" s="151"/>
      <c r="BF359" s="150"/>
      <c r="BG359" s="151"/>
      <c r="BH359" s="93"/>
      <c r="BI359" s="93"/>
      <c r="BJ359" s="93"/>
      <c r="BK359" s="93"/>
      <c r="BL359" s="161"/>
      <c r="BM359" s="128"/>
      <c r="BN359" s="128"/>
      <c r="BO359" s="163"/>
      <c r="BP359" s="159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58"/>
      <c r="CD359" s="127"/>
      <c r="CE359" s="150"/>
      <c r="CF359" s="151"/>
      <c r="CG359" s="150"/>
      <c r="CH359" s="151"/>
      <c r="CI359" s="93"/>
      <c r="CJ359" s="93"/>
      <c r="CK359" s="93"/>
      <c r="CL359" s="150"/>
      <c r="CM359" s="159"/>
      <c r="CN359" s="113"/>
      <c r="CO359" s="113"/>
      <c r="CP359" s="126"/>
      <c r="CQ359" s="159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58"/>
      <c r="DG359" s="164" t="str">
        <f t="shared" si="22"/>
        <v/>
      </c>
      <c r="DH359" s="162"/>
      <c r="DI359" s="94" t="str">
        <f t="shared" si="23"/>
        <v/>
      </c>
      <c r="DJ359" s="181"/>
      <c r="DK359" s="37" t="e">
        <f>VLOOKUP(B359,Facility_Information!$B$6:$O$136,14,FALSE)</f>
        <v>#N/A</v>
      </c>
      <c r="DL359">
        <f t="shared" si="20"/>
        <v>0</v>
      </c>
      <c r="DM359" s="234" t="str">
        <f t="shared" si="21"/>
        <v/>
      </c>
    </row>
    <row r="360" spans="1:117" x14ac:dyDescent="0.25">
      <c r="A360" s="148"/>
      <c r="B360" s="142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122"/>
      <c r="W360" s="123"/>
      <c r="X360" s="232"/>
      <c r="Y360" s="232"/>
      <c r="Z360" s="125"/>
      <c r="AA360" s="124"/>
      <c r="AB360" s="125"/>
      <c r="AC360" s="124"/>
      <c r="AD360" s="124"/>
      <c r="AE360" s="124"/>
      <c r="AF360" s="125"/>
      <c r="AG360" s="124"/>
      <c r="AH360" s="124"/>
      <c r="AI360" s="124"/>
      <c r="AJ360" s="125"/>
      <c r="AK360" s="126"/>
      <c r="AL360" s="85"/>
      <c r="AM360" s="85"/>
      <c r="AN360" s="85"/>
      <c r="AO360" s="85"/>
      <c r="AP360" s="251"/>
      <c r="AQ360" s="251"/>
      <c r="AR360" s="251"/>
      <c r="AS360" s="251"/>
      <c r="AT360" s="85"/>
      <c r="AU360" s="85"/>
      <c r="AV360" s="85"/>
      <c r="AW360" s="85"/>
      <c r="AX360" s="127"/>
      <c r="AY360" s="93"/>
      <c r="AZ360" s="93"/>
      <c r="BA360" s="93"/>
      <c r="BB360" s="93"/>
      <c r="BC360" s="150"/>
      <c r="BD360" s="160"/>
      <c r="BE360" s="151"/>
      <c r="BF360" s="150"/>
      <c r="BG360" s="151"/>
      <c r="BH360" s="93"/>
      <c r="BI360" s="93"/>
      <c r="BJ360" s="93"/>
      <c r="BK360" s="93"/>
      <c r="BL360" s="161"/>
      <c r="BM360" s="128"/>
      <c r="BN360" s="128"/>
      <c r="BO360" s="163"/>
      <c r="BP360" s="159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58"/>
      <c r="CD360" s="127"/>
      <c r="CE360" s="150"/>
      <c r="CF360" s="151"/>
      <c r="CG360" s="150"/>
      <c r="CH360" s="151"/>
      <c r="CI360" s="93"/>
      <c r="CJ360" s="93"/>
      <c r="CK360" s="93"/>
      <c r="CL360" s="150"/>
      <c r="CM360" s="159"/>
      <c r="CN360" s="113"/>
      <c r="CO360" s="113"/>
      <c r="CP360" s="126"/>
      <c r="CQ360" s="159"/>
      <c r="CR360" s="124"/>
      <c r="CS360" s="124"/>
      <c r="CT360" s="124"/>
      <c r="CU360" s="124"/>
      <c r="CV360" s="124"/>
      <c r="CW360" s="124"/>
      <c r="CX360" s="124"/>
      <c r="CY360" s="124"/>
      <c r="CZ360" s="124"/>
      <c r="DA360" s="124"/>
      <c r="DB360" s="124"/>
      <c r="DC360" s="124"/>
      <c r="DD360" s="124"/>
      <c r="DE360" s="124"/>
      <c r="DF360" s="158"/>
      <c r="DG360" s="164" t="str">
        <f t="shared" si="22"/>
        <v/>
      </c>
      <c r="DH360" s="162"/>
      <c r="DI360" s="94" t="str">
        <f t="shared" si="23"/>
        <v/>
      </c>
      <c r="DJ360" s="181"/>
      <c r="DK360" s="37" t="e">
        <f>VLOOKUP(B360,Facility_Information!$B$6:$O$136,14,FALSE)</f>
        <v>#N/A</v>
      </c>
      <c r="DL360">
        <f t="shared" si="20"/>
        <v>0</v>
      </c>
      <c r="DM360" s="234" t="str">
        <f t="shared" si="21"/>
        <v/>
      </c>
    </row>
    <row r="361" spans="1:117" x14ac:dyDescent="0.25">
      <c r="A361" s="148"/>
      <c r="B361" s="142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122"/>
      <c r="W361" s="123"/>
      <c r="X361" s="232"/>
      <c r="Y361" s="232"/>
      <c r="Z361" s="125"/>
      <c r="AA361" s="124"/>
      <c r="AB361" s="125"/>
      <c r="AC361" s="124"/>
      <c r="AD361" s="124"/>
      <c r="AE361" s="124"/>
      <c r="AF361" s="125"/>
      <c r="AG361" s="124"/>
      <c r="AH361" s="124"/>
      <c r="AI361" s="124"/>
      <c r="AJ361" s="125"/>
      <c r="AK361" s="126"/>
      <c r="AL361" s="85"/>
      <c r="AM361" s="85"/>
      <c r="AN361" s="85"/>
      <c r="AO361" s="85"/>
      <c r="AP361" s="251"/>
      <c r="AQ361" s="251"/>
      <c r="AR361" s="251"/>
      <c r="AS361" s="251"/>
      <c r="AT361" s="85"/>
      <c r="AU361" s="85"/>
      <c r="AV361" s="85"/>
      <c r="AW361" s="85"/>
      <c r="AX361" s="127"/>
      <c r="AY361" s="93"/>
      <c r="AZ361" s="93"/>
      <c r="BA361" s="93"/>
      <c r="BB361" s="93"/>
      <c r="BC361" s="150"/>
      <c r="BD361" s="160"/>
      <c r="BE361" s="151"/>
      <c r="BF361" s="150"/>
      <c r="BG361" s="151"/>
      <c r="BH361" s="93"/>
      <c r="BI361" s="93"/>
      <c r="BJ361" s="93"/>
      <c r="BK361" s="93"/>
      <c r="BL361" s="161"/>
      <c r="BM361" s="128"/>
      <c r="BN361" s="128"/>
      <c r="BO361" s="163"/>
      <c r="BP361" s="159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58"/>
      <c r="CD361" s="127"/>
      <c r="CE361" s="150"/>
      <c r="CF361" s="151"/>
      <c r="CG361" s="150"/>
      <c r="CH361" s="151"/>
      <c r="CI361" s="93"/>
      <c r="CJ361" s="93"/>
      <c r="CK361" s="93"/>
      <c r="CL361" s="150"/>
      <c r="CM361" s="159"/>
      <c r="CN361" s="113"/>
      <c r="CO361" s="113"/>
      <c r="CP361" s="126"/>
      <c r="CQ361" s="159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58"/>
      <c r="DG361" s="164" t="str">
        <f t="shared" si="22"/>
        <v/>
      </c>
      <c r="DH361" s="162"/>
      <c r="DI361" s="94" t="str">
        <f t="shared" si="23"/>
        <v/>
      </c>
      <c r="DJ361" s="181"/>
      <c r="DK361" s="37" t="e">
        <f>VLOOKUP(B361,Facility_Information!$B$6:$O$136,14,FALSE)</f>
        <v>#N/A</v>
      </c>
      <c r="DL361">
        <f t="shared" si="20"/>
        <v>0</v>
      </c>
      <c r="DM361" s="234" t="str">
        <f t="shared" si="21"/>
        <v/>
      </c>
    </row>
    <row r="362" spans="1:117" x14ac:dyDescent="0.25">
      <c r="A362" s="148"/>
      <c r="B362" s="142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122"/>
      <c r="W362" s="123"/>
      <c r="X362" s="232"/>
      <c r="Y362" s="232"/>
      <c r="Z362" s="125"/>
      <c r="AA362" s="124"/>
      <c r="AB362" s="125"/>
      <c r="AC362" s="124"/>
      <c r="AD362" s="124"/>
      <c r="AE362" s="124"/>
      <c r="AF362" s="125"/>
      <c r="AG362" s="124"/>
      <c r="AH362" s="124"/>
      <c r="AI362" s="124"/>
      <c r="AJ362" s="125"/>
      <c r="AK362" s="126"/>
      <c r="AL362" s="85"/>
      <c r="AM362" s="85"/>
      <c r="AN362" s="85"/>
      <c r="AO362" s="85"/>
      <c r="AP362" s="251"/>
      <c r="AQ362" s="251"/>
      <c r="AR362" s="251"/>
      <c r="AS362" s="251"/>
      <c r="AT362" s="85"/>
      <c r="AU362" s="85"/>
      <c r="AV362" s="85"/>
      <c r="AW362" s="85"/>
      <c r="AX362" s="127"/>
      <c r="AY362" s="93"/>
      <c r="AZ362" s="93"/>
      <c r="BA362" s="93"/>
      <c r="BB362" s="93"/>
      <c r="BC362" s="150"/>
      <c r="BD362" s="160"/>
      <c r="BE362" s="151"/>
      <c r="BF362" s="150"/>
      <c r="BG362" s="151"/>
      <c r="BH362" s="93"/>
      <c r="BI362" s="93"/>
      <c r="BJ362" s="93"/>
      <c r="BK362" s="93"/>
      <c r="BL362" s="161"/>
      <c r="BM362" s="128"/>
      <c r="BN362" s="128"/>
      <c r="BO362" s="163"/>
      <c r="BP362" s="159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58"/>
      <c r="CD362" s="127"/>
      <c r="CE362" s="150"/>
      <c r="CF362" s="151"/>
      <c r="CG362" s="150"/>
      <c r="CH362" s="151"/>
      <c r="CI362" s="93"/>
      <c r="CJ362" s="93"/>
      <c r="CK362" s="93"/>
      <c r="CL362" s="150"/>
      <c r="CM362" s="159"/>
      <c r="CN362" s="113"/>
      <c r="CO362" s="113"/>
      <c r="CP362" s="126"/>
      <c r="CQ362" s="159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58"/>
      <c r="DG362" s="164" t="str">
        <f t="shared" si="22"/>
        <v/>
      </c>
      <c r="DH362" s="162"/>
      <c r="DI362" s="94" t="str">
        <f t="shared" si="23"/>
        <v/>
      </c>
      <c r="DJ362" s="181"/>
      <c r="DK362" s="37" t="e">
        <f>VLOOKUP(B362,Facility_Information!$B$6:$O$136,14,FALSE)</f>
        <v>#N/A</v>
      </c>
      <c r="DL362">
        <f t="shared" si="20"/>
        <v>0</v>
      </c>
      <c r="DM362" s="234" t="str">
        <f t="shared" si="21"/>
        <v/>
      </c>
    </row>
    <row r="363" spans="1:117" x14ac:dyDescent="0.25">
      <c r="A363" s="148"/>
      <c r="B363" s="142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122"/>
      <c r="W363" s="123"/>
      <c r="X363" s="232"/>
      <c r="Y363" s="232"/>
      <c r="Z363" s="125"/>
      <c r="AA363" s="124"/>
      <c r="AB363" s="125"/>
      <c r="AC363" s="124"/>
      <c r="AD363" s="124"/>
      <c r="AE363" s="124"/>
      <c r="AF363" s="125"/>
      <c r="AG363" s="124"/>
      <c r="AH363" s="124"/>
      <c r="AI363" s="124"/>
      <c r="AJ363" s="125"/>
      <c r="AK363" s="126"/>
      <c r="AL363" s="85"/>
      <c r="AM363" s="85"/>
      <c r="AN363" s="85"/>
      <c r="AO363" s="85"/>
      <c r="AP363" s="251"/>
      <c r="AQ363" s="251"/>
      <c r="AR363" s="251"/>
      <c r="AS363" s="251"/>
      <c r="AT363" s="85"/>
      <c r="AU363" s="85"/>
      <c r="AV363" s="85"/>
      <c r="AW363" s="85"/>
      <c r="AX363" s="127"/>
      <c r="AY363" s="93"/>
      <c r="AZ363" s="93"/>
      <c r="BA363" s="93"/>
      <c r="BB363" s="93"/>
      <c r="BC363" s="150"/>
      <c r="BD363" s="160"/>
      <c r="BE363" s="151"/>
      <c r="BF363" s="150"/>
      <c r="BG363" s="151"/>
      <c r="BH363" s="93"/>
      <c r="BI363" s="93"/>
      <c r="BJ363" s="93"/>
      <c r="BK363" s="93"/>
      <c r="BL363" s="161"/>
      <c r="BM363" s="128"/>
      <c r="BN363" s="128"/>
      <c r="BO363" s="163"/>
      <c r="BP363" s="159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58"/>
      <c r="CD363" s="127"/>
      <c r="CE363" s="150"/>
      <c r="CF363" s="151"/>
      <c r="CG363" s="150"/>
      <c r="CH363" s="151"/>
      <c r="CI363" s="93"/>
      <c r="CJ363" s="93"/>
      <c r="CK363" s="93"/>
      <c r="CL363" s="150"/>
      <c r="CM363" s="159"/>
      <c r="CN363" s="113"/>
      <c r="CO363" s="113"/>
      <c r="CP363" s="126"/>
      <c r="CQ363" s="159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58"/>
      <c r="DG363" s="164" t="str">
        <f t="shared" si="22"/>
        <v/>
      </c>
      <c r="DH363" s="162"/>
      <c r="DI363" s="94" t="str">
        <f t="shared" si="23"/>
        <v/>
      </c>
      <c r="DJ363" s="181"/>
      <c r="DK363" s="37" t="e">
        <f>VLOOKUP(B363,Facility_Information!$B$6:$O$136,14,FALSE)</f>
        <v>#N/A</v>
      </c>
      <c r="DL363">
        <f t="shared" si="20"/>
        <v>0</v>
      </c>
      <c r="DM363" s="234" t="str">
        <f t="shared" si="21"/>
        <v/>
      </c>
    </row>
    <row r="364" spans="1:117" x14ac:dyDescent="0.25">
      <c r="A364" s="148"/>
      <c r="B364" s="142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122"/>
      <c r="W364" s="123"/>
      <c r="X364" s="232"/>
      <c r="Y364" s="232"/>
      <c r="Z364" s="125"/>
      <c r="AA364" s="124"/>
      <c r="AB364" s="125"/>
      <c r="AC364" s="124"/>
      <c r="AD364" s="124"/>
      <c r="AE364" s="124"/>
      <c r="AF364" s="125"/>
      <c r="AG364" s="124"/>
      <c r="AH364" s="124"/>
      <c r="AI364" s="124"/>
      <c r="AJ364" s="125"/>
      <c r="AK364" s="126"/>
      <c r="AL364" s="85"/>
      <c r="AM364" s="85"/>
      <c r="AN364" s="85"/>
      <c r="AO364" s="85"/>
      <c r="AP364" s="251"/>
      <c r="AQ364" s="251"/>
      <c r="AR364" s="251"/>
      <c r="AS364" s="251"/>
      <c r="AT364" s="85"/>
      <c r="AU364" s="85"/>
      <c r="AV364" s="85"/>
      <c r="AW364" s="85"/>
      <c r="AX364" s="127"/>
      <c r="AY364" s="93"/>
      <c r="AZ364" s="93"/>
      <c r="BA364" s="93"/>
      <c r="BB364" s="93"/>
      <c r="BC364" s="150"/>
      <c r="BD364" s="160"/>
      <c r="BE364" s="151"/>
      <c r="BF364" s="150"/>
      <c r="BG364" s="151"/>
      <c r="BH364" s="93"/>
      <c r="BI364" s="93"/>
      <c r="BJ364" s="93"/>
      <c r="BK364" s="93"/>
      <c r="BL364" s="161"/>
      <c r="BM364" s="128"/>
      <c r="BN364" s="128"/>
      <c r="BO364" s="163"/>
      <c r="BP364" s="159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58"/>
      <c r="CD364" s="127"/>
      <c r="CE364" s="150"/>
      <c r="CF364" s="151"/>
      <c r="CG364" s="150"/>
      <c r="CH364" s="151"/>
      <c r="CI364" s="93"/>
      <c r="CJ364" s="93"/>
      <c r="CK364" s="93"/>
      <c r="CL364" s="150"/>
      <c r="CM364" s="159"/>
      <c r="CN364" s="113"/>
      <c r="CO364" s="113"/>
      <c r="CP364" s="126"/>
      <c r="CQ364" s="159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58"/>
      <c r="DG364" s="164" t="str">
        <f t="shared" si="22"/>
        <v/>
      </c>
      <c r="DH364" s="162"/>
      <c r="DI364" s="94" t="str">
        <f t="shared" si="23"/>
        <v/>
      </c>
      <c r="DJ364" s="181"/>
      <c r="DK364" s="37" t="e">
        <f>VLOOKUP(B364,Facility_Information!$B$6:$O$136,14,FALSE)</f>
        <v>#N/A</v>
      </c>
      <c r="DL364">
        <f t="shared" si="20"/>
        <v>0</v>
      </c>
      <c r="DM364" s="234" t="str">
        <f t="shared" si="21"/>
        <v/>
      </c>
    </row>
    <row r="365" spans="1:117" x14ac:dyDescent="0.25">
      <c r="A365" s="148"/>
      <c r="B365" s="142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122"/>
      <c r="W365" s="123"/>
      <c r="X365" s="232"/>
      <c r="Y365" s="232"/>
      <c r="Z365" s="125"/>
      <c r="AA365" s="124"/>
      <c r="AB365" s="125"/>
      <c r="AC365" s="124"/>
      <c r="AD365" s="124"/>
      <c r="AE365" s="124"/>
      <c r="AF365" s="125"/>
      <c r="AG365" s="124"/>
      <c r="AH365" s="124"/>
      <c r="AI365" s="124"/>
      <c r="AJ365" s="125"/>
      <c r="AK365" s="126"/>
      <c r="AL365" s="85"/>
      <c r="AM365" s="85"/>
      <c r="AN365" s="85"/>
      <c r="AO365" s="85"/>
      <c r="AP365" s="251"/>
      <c r="AQ365" s="251"/>
      <c r="AR365" s="251"/>
      <c r="AS365" s="251"/>
      <c r="AT365" s="85"/>
      <c r="AU365" s="85"/>
      <c r="AV365" s="85"/>
      <c r="AW365" s="85"/>
      <c r="AX365" s="127"/>
      <c r="AY365" s="93"/>
      <c r="AZ365" s="93"/>
      <c r="BA365" s="93"/>
      <c r="BB365" s="93"/>
      <c r="BC365" s="150"/>
      <c r="BD365" s="160"/>
      <c r="BE365" s="151"/>
      <c r="BF365" s="150"/>
      <c r="BG365" s="151"/>
      <c r="BH365" s="93"/>
      <c r="BI365" s="93"/>
      <c r="BJ365" s="93"/>
      <c r="BK365" s="93"/>
      <c r="BL365" s="161"/>
      <c r="BM365" s="128"/>
      <c r="BN365" s="128"/>
      <c r="BO365" s="163"/>
      <c r="BP365" s="159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58"/>
      <c r="CD365" s="127"/>
      <c r="CE365" s="150"/>
      <c r="CF365" s="151"/>
      <c r="CG365" s="150"/>
      <c r="CH365" s="151"/>
      <c r="CI365" s="93"/>
      <c r="CJ365" s="93"/>
      <c r="CK365" s="93"/>
      <c r="CL365" s="150"/>
      <c r="CM365" s="159"/>
      <c r="CN365" s="113"/>
      <c r="CO365" s="113"/>
      <c r="CP365" s="126"/>
      <c r="CQ365" s="159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58"/>
      <c r="DG365" s="164" t="str">
        <f t="shared" si="22"/>
        <v/>
      </c>
      <c r="DH365" s="162"/>
      <c r="DI365" s="94" t="str">
        <f t="shared" si="23"/>
        <v/>
      </c>
      <c r="DJ365" s="181"/>
      <c r="DK365" s="37" t="e">
        <f>VLOOKUP(B365,Facility_Information!$B$6:$O$136,14,FALSE)</f>
        <v>#N/A</v>
      </c>
      <c r="DL365">
        <f t="shared" si="20"/>
        <v>0</v>
      </c>
      <c r="DM365" s="234" t="str">
        <f t="shared" si="21"/>
        <v/>
      </c>
    </row>
    <row r="366" spans="1:117" x14ac:dyDescent="0.25">
      <c r="A366" s="148"/>
      <c r="B366" s="142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122"/>
      <c r="W366" s="123"/>
      <c r="X366" s="232"/>
      <c r="Y366" s="232"/>
      <c r="Z366" s="125"/>
      <c r="AA366" s="124"/>
      <c r="AB366" s="125"/>
      <c r="AC366" s="124"/>
      <c r="AD366" s="124"/>
      <c r="AE366" s="124"/>
      <c r="AF366" s="125"/>
      <c r="AG366" s="124"/>
      <c r="AH366" s="124"/>
      <c r="AI366" s="124"/>
      <c r="AJ366" s="125"/>
      <c r="AK366" s="126"/>
      <c r="AL366" s="85"/>
      <c r="AM366" s="85"/>
      <c r="AN366" s="85"/>
      <c r="AO366" s="85"/>
      <c r="AP366" s="251"/>
      <c r="AQ366" s="251"/>
      <c r="AR366" s="251"/>
      <c r="AS366" s="251"/>
      <c r="AT366" s="85"/>
      <c r="AU366" s="85"/>
      <c r="AV366" s="85"/>
      <c r="AW366" s="85"/>
      <c r="AX366" s="127"/>
      <c r="AY366" s="93"/>
      <c r="AZ366" s="93"/>
      <c r="BA366" s="93"/>
      <c r="BB366" s="93"/>
      <c r="BC366" s="150"/>
      <c r="BD366" s="160"/>
      <c r="BE366" s="151"/>
      <c r="BF366" s="150"/>
      <c r="BG366" s="151"/>
      <c r="BH366" s="93"/>
      <c r="BI366" s="93"/>
      <c r="BJ366" s="93"/>
      <c r="BK366" s="93"/>
      <c r="BL366" s="161"/>
      <c r="BM366" s="128"/>
      <c r="BN366" s="128"/>
      <c r="BO366" s="163"/>
      <c r="BP366" s="159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58"/>
      <c r="CD366" s="127"/>
      <c r="CE366" s="150"/>
      <c r="CF366" s="151"/>
      <c r="CG366" s="150"/>
      <c r="CH366" s="151"/>
      <c r="CI366" s="93"/>
      <c r="CJ366" s="93"/>
      <c r="CK366" s="93"/>
      <c r="CL366" s="150"/>
      <c r="CM366" s="159"/>
      <c r="CN366" s="113"/>
      <c r="CO366" s="113"/>
      <c r="CP366" s="126"/>
      <c r="CQ366" s="159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58"/>
      <c r="DG366" s="164" t="str">
        <f t="shared" si="22"/>
        <v/>
      </c>
      <c r="DH366" s="162"/>
      <c r="DI366" s="94" t="str">
        <f t="shared" si="23"/>
        <v/>
      </c>
      <c r="DJ366" s="181"/>
      <c r="DK366" s="37" t="e">
        <f>VLOOKUP(B366,Facility_Information!$B$6:$O$136,14,FALSE)</f>
        <v>#N/A</v>
      </c>
      <c r="DL366">
        <f t="shared" si="20"/>
        <v>0</v>
      </c>
      <c r="DM366" s="234" t="str">
        <f t="shared" si="21"/>
        <v/>
      </c>
    </row>
    <row r="367" spans="1:117" x14ac:dyDescent="0.25">
      <c r="A367" s="148"/>
      <c r="B367" s="142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122"/>
      <c r="W367" s="123"/>
      <c r="X367" s="232"/>
      <c r="Y367" s="232"/>
      <c r="Z367" s="125"/>
      <c r="AA367" s="124"/>
      <c r="AB367" s="125"/>
      <c r="AC367" s="124"/>
      <c r="AD367" s="124"/>
      <c r="AE367" s="124"/>
      <c r="AF367" s="125"/>
      <c r="AG367" s="124"/>
      <c r="AH367" s="124"/>
      <c r="AI367" s="124"/>
      <c r="AJ367" s="125"/>
      <c r="AK367" s="126"/>
      <c r="AL367" s="85"/>
      <c r="AM367" s="85"/>
      <c r="AN367" s="85"/>
      <c r="AO367" s="85"/>
      <c r="AP367" s="251"/>
      <c r="AQ367" s="251"/>
      <c r="AR367" s="251"/>
      <c r="AS367" s="251"/>
      <c r="AT367" s="85"/>
      <c r="AU367" s="85"/>
      <c r="AV367" s="85"/>
      <c r="AW367" s="85"/>
      <c r="AX367" s="127"/>
      <c r="AY367" s="93"/>
      <c r="AZ367" s="93"/>
      <c r="BA367" s="93"/>
      <c r="BB367" s="93"/>
      <c r="BC367" s="150"/>
      <c r="BD367" s="160"/>
      <c r="BE367" s="151"/>
      <c r="BF367" s="150"/>
      <c r="BG367" s="151"/>
      <c r="BH367" s="93"/>
      <c r="BI367" s="93"/>
      <c r="BJ367" s="93"/>
      <c r="BK367" s="93"/>
      <c r="BL367" s="161"/>
      <c r="BM367" s="128"/>
      <c r="BN367" s="128"/>
      <c r="BO367" s="163"/>
      <c r="BP367" s="159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58"/>
      <c r="CD367" s="127"/>
      <c r="CE367" s="150"/>
      <c r="CF367" s="151"/>
      <c r="CG367" s="150"/>
      <c r="CH367" s="151"/>
      <c r="CI367" s="93"/>
      <c r="CJ367" s="93"/>
      <c r="CK367" s="93"/>
      <c r="CL367" s="150"/>
      <c r="CM367" s="159"/>
      <c r="CN367" s="113"/>
      <c r="CO367" s="113"/>
      <c r="CP367" s="126"/>
      <c r="CQ367" s="159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58"/>
      <c r="DG367" s="164" t="str">
        <f t="shared" si="22"/>
        <v/>
      </c>
      <c r="DH367" s="162"/>
      <c r="DI367" s="94" t="str">
        <f t="shared" si="23"/>
        <v/>
      </c>
      <c r="DJ367" s="181"/>
      <c r="DK367" s="37" t="e">
        <f>VLOOKUP(B367,Facility_Information!$B$6:$O$136,14,FALSE)</f>
        <v>#N/A</v>
      </c>
      <c r="DL367">
        <f t="shared" si="20"/>
        <v>0</v>
      </c>
      <c r="DM367" s="234" t="str">
        <f t="shared" si="21"/>
        <v/>
      </c>
    </row>
    <row r="368" spans="1:117" x14ac:dyDescent="0.25">
      <c r="A368" s="148"/>
      <c r="B368" s="142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122"/>
      <c r="W368" s="123"/>
      <c r="X368" s="232"/>
      <c r="Y368" s="232"/>
      <c r="Z368" s="125"/>
      <c r="AA368" s="124"/>
      <c r="AB368" s="125"/>
      <c r="AC368" s="124"/>
      <c r="AD368" s="124"/>
      <c r="AE368" s="124"/>
      <c r="AF368" s="125"/>
      <c r="AG368" s="124"/>
      <c r="AH368" s="124"/>
      <c r="AI368" s="124"/>
      <c r="AJ368" s="125"/>
      <c r="AK368" s="126"/>
      <c r="AL368" s="85"/>
      <c r="AM368" s="85"/>
      <c r="AN368" s="85"/>
      <c r="AO368" s="85"/>
      <c r="AP368" s="251"/>
      <c r="AQ368" s="251"/>
      <c r="AR368" s="251"/>
      <c r="AS368" s="251"/>
      <c r="AT368" s="85"/>
      <c r="AU368" s="85"/>
      <c r="AV368" s="85"/>
      <c r="AW368" s="85"/>
      <c r="AX368" s="127"/>
      <c r="AY368" s="93"/>
      <c r="AZ368" s="93"/>
      <c r="BA368" s="93"/>
      <c r="BB368" s="93"/>
      <c r="BC368" s="150"/>
      <c r="BD368" s="160"/>
      <c r="BE368" s="151"/>
      <c r="BF368" s="150"/>
      <c r="BG368" s="151"/>
      <c r="BH368" s="93"/>
      <c r="BI368" s="93"/>
      <c r="BJ368" s="93"/>
      <c r="BK368" s="93"/>
      <c r="BL368" s="161"/>
      <c r="BM368" s="128"/>
      <c r="BN368" s="128"/>
      <c r="BO368" s="163"/>
      <c r="BP368" s="159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58"/>
      <c r="CD368" s="127"/>
      <c r="CE368" s="150"/>
      <c r="CF368" s="151"/>
      <c r="CG368" s="150"/>
      <c r="CH368" s="151"/>
      <c r="CI368" s="93"/>
      <c r="CJ368" s="93"/>
      <c r="CK368" s="93"/>
      <c r="CL368" s="150"/>
      <c r="CM368" s="159"/>
      <c r="CN368" s="113"/>
      <c r="CO368" s="113"/>
      <c r="CP368" s="126"/>
      <c r="CQ368" s="159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58"/>
      <c r="DG368" s="164" t="str">
        <f t="shared" si="22"/>
        <v/>
      </c>
      <c r="DH368" s="162"/>
      <c r="DI368" s="94" t="str">
        <f t="shared" si="23"/>
        <v/>
      </c>
      <c r="DJ368" s="181"/>
      <c r="DK368" s="37" t="e">
        <f>VLOOKUP(B368,Facility_Information!$B$6:$O$136,14,FALSE)</f>
        <v>#N/A</v>
      </c>
      <c r="DL368">
        <f t="shared" si="20"/>
        <v>0</v>
      </c>
      <c r="DM368" s="234" t="str">
        <f t="shared" si="21"/>
        <v/>
      </c>
    </row>
    <row r="369" spans="1:117" x14ac:dyDescent="0.25">
      <c r="A369" s="148"/>
      <c r="B369" s="142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122"/>
      <c r="W369" s="123"/>
      <c r="X369" s="232"/>
      <c r="Y369" s="232"/>
      <c r="Z369" s="125"/>
      <c r="AA369" s="124"/>
      <c r="AB369" s="125"/>
      <c r="AC369" s="124"/>
      <c r="AD369" s="124"/>
      <c r="AE369" s="124"/>
      <c r="AF369" s="125"/>
      <c r="AG369" s="124"/>
      <c r="AH369" s="124"/>
      <c r="AI369" s="124"/>
      <c r="AJ369" s="125"/>
      <c r="AK369" s="126"/>
      <c r="AL369" s="85"/>
      <c r="AM369" s="85"/>
      <c r="AN369" s="85"/>
      <c r="AO369" s="85"/>
      <c r="AP369" s="251"/>
      <c r="AQ369" s="251"/>
      <c r="AR369" s="251"/>
      <c r="AS369" s="251"/>
      <c r="AT369" s="85"/>
      <c r="AU369" s="85"/>
      <c r="AV369" s="85"/>
      <c r="AW369" s="85"/>
      <c r="AX369" s="127"/>
      <c r="AY369" s="93"/>
      <c r="AZ369" s="93"/>
      <c r="BA369" s="93"/>
      <c r="BB369" s="93"/>
      <c r="BC369" s="150"/>
      <c r="BD369" s="160"/>
      <c r="BE369" s="151"/>
      <c r="BF369" s="150"/>
      <c r="BG369" s="151"/>
      <c r="BH369" s="93"/>
      <c r="BI369" s="93"/>
      <c r="BJ369" s="93"/>
      <c r="BK369" s="93"/>
      <c r="BL369" s="161"/>
      <c r="BM369" s="128"/>
      <c r="BN369" s="128"/>
      <c r="BO369" s="163"/>
      <c r="BP369" s="159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58"/>
      <c r="CD369" s="127"/>
      <c r="CE369" s="150"/>
      <c r="CF369" s="151"/>
      <c r="CG369" s="150"/>
      <c r="CH369" s="151"/>
      <c r="CI369" s="93"/>
      <c r="CJ369" s="93"/>
      <c r="CK369" s="93"/>
      <c r="CL369" s="150"/>
      <c r="CM369" s="159"/>
      <c r="CN369" s="113"/>
      <c r="CO369" s="113"/>
      <c r="CP369" s="126"/>
      <c r="CQ369" s="159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58"/>
      <c r="DG369" s="164" t="str">
        <f t="shared" si="22"/>
        <v/>
      </c>
      <c r="DH369" s="162"/>
      <c r="DI369" s="94" t="str">
        <f t="shared" si="23"/>
        <v/>
      </c>
      <c r="DJ369" s="181"/>
      <c r="DK369" s="37" t="e">
        <f>VLOOKUP(B369,Facility_Information!$B$6:$O$136,14,FALSE)</f>
        <v>#N/A</v>
      </c>
      <c r="DL369">
        <f t="shared" si="20"/>
        <v>0</v>
      </c>
      <c r="DM369" s="234" t="str">
        <f t="shared" si="21"/>
        <v/>
      </c>
    </row>
    <row r="370" spans="1:117" x14ac:dyDescent="0.25">
      <c r="A370" s="148"/>
      <c r="B370" s="142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122"/>
      <c r="W370" s="123"/>
      <c r="X370" s="232"/>
      <c r="Y370" s="232"/>
      <c r="Z370" s="125"/>
      <c r="AA370" s="124"/>
      <c r="AB370" s="125"/>
      <c r="AC370" s="124"/>
      <c r="AD370" s="124"/>
      <c r="AE370" s="124"/>
      <c r="AF370" s="125"/>
      <c r="AG370" s="124"/>
      <c r="AH370" s="124"/>
      <c r="AI370" s="124"/>
      <c r="AJ370" s="125"/>
      <c r="AK370" s="126"/>
      <c r="AL370" s="85"/>
      <c r="AM370" s="85"/>
      <c r="AN370" s="85"/>
      <c r="AO370" s="85"/>
      <c r="AP370" s="251"/>
      <c r="AQ370" s="251"/>
      <c r="AR370" s="251"/>
      <c r="AS370" s="251"/>
      <c r="AT370" s="85"/>
      <c r="AU370" s="85"/>
      <c r="AV370" s="85"/>
      <c r="AW370" s="85"/>
      <c r="AX370" s="127"/>
      <c r="AY370" s="93"/>
      <c r="AZ370" s="93"/>
      <c r="BA370" s="93"/>
      <c r="BB370" s="93"/>
      <c r="BC370" s="150"/>
      <c r="BD370" s="160"/>
      <c r="BE370" s="151"/>
      <c r="BF370" s="150"/>
      <c r="BG370" s="151"/>
      <c r="BH370" s="93"/>
      <c r="BI370" s="93"/>
      <c r="BJ370" s="93"/>
      <c r="BK370" s="93"/>
      <c r="BL370" s="161"/>
      <c r="BM370" s="128"/>
      <c r="BN370" s="128"/>
      <c r="BO370" s="163"/>
      <c r="BP370" s="159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58"/>
      <c r="CD370" s="127"/>
      <c r="CE370" s="150"/>
      <c r="CF370" s="151"/>
      <c r="CG370" s="150"/>
      <c r="CH370" s="151"/>
      <c r="CI370" s="93"/>
      <c r="CJ370" s="93"/>
      <c r="CK370" s="93"/>
      <c r="CL370" s="150"/>
      <c r="CM370" s="159"/>
      <c r="CN370" s="113"/>
      <c r="CO370" s="113"/>
      <c r="CP370" s="126"/>
      <c r="CQ370" s="159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58"/>
      <c r="DG370" s="164" t="str">
        <f t="shared" si="22"/>
        <v/>
      </c>
      <c r="DH370" s="162"/>
      <c r="DI370" s="94" t="str">
        <f t="shared" si="23"/>
        <v/>
      </c>
      <c r="DJ370" s="181"/>
      <c r="DK370" s="37" t="e">
        <f>VLOOKUP(B370,Facility_Information!$B$6:$O$136,14,FALSE)</f>
        <v>#N/A</v>
      </c>
      <c r="DL370">
        <f t="shared" si="20"/>
        <v>0</v>
      </c>
      <c r="DM370" s="234" t="str">
        <f t="shared" si="21"/>
        <v/>
      </c>
    </row>
    <row r="371" spans="1:117" x14ac:dyDescent="0.25">
      <c r="A371" s="148"/>
      <c r="B371" s="142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122"/>
      <c r="W371" s="123"/>
      <c r="X371" s="232"/>
      <c r="Y371" s="232"/>
      <c r="Z371" s="125"/>
      <c r="AA371" s="124"/>
      <c r="AB371" s="125"/>
      <c r="AC371" s="124"/>
      <c r="AD371" s="124"/>
      <c r="AE371" s="124"/>
      <c r="AF371" s="125"/>
      <c r="AG371" s="124"/>
      <c r="AH371" s="124"/>
      <c r="AI371" s="124"/>
      <c r="AJ371" s="125"/>
      <c r="AK371" s="126"/>
      <c r="AL371" s="85"/>
      <c r="AM371" s="85"/>
      <c r="AN371" s="85"/>
      <c r="AO371" s="85"/>
      <c r="AP371" s="251"/>
      <c r="AQ371" s="251"/>
      <c r="AR371" s="251"/>
      <c r="AS371" s="251"/>
      <c r="AT371" s="85"/>
      <c r="AU371" s="85"/>
      <c r="AV371" s="85"/>
      <c r="AW371" s="85"/>
      <c r="AX371" s="127"/>
      <c r="AY371" s="93"/>
      <c r="AZ371" s="93"/>
      <c r="BA371" s="93"/>
      <c r="BB371" s="93"/>
      <c r="BC371" s="150"/>
      <c r="BD371" s="160"/>
      <c r="BE371" s="151"/>
      <c r="BF371" s="150"/>
      <c r="BG371" s="151"/>
      <c r="BH371" s="93"/>
      <c r="BI371" s="93"/>
      <c r="BJ371" s="93"/>
      <c r="BK371" s="93"/>
      <c r="BL371" s="161"/>
      <c r="BM371" s="128"/>
      <c r="BN371" s="128"/>
      <c r="BO371" s="163"/>
      <c r="BP371" s="159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58"/>
      <c r="CD371" s="127"/>
      <c r="CE371" s="150"/>
      <c r="CF371" s="151"/>
      <c r="CG371" s="150"/>
      <c r="CH371" s="151"/>
      <c r="CI371" s="93"/>
      <c r="CJ371" s="93"/>
      <c r="CK371" s="93"/>
      <c r="CL371" s="150"/>
      <c r="CM371" s="159"/>
      <c r="CN371" s="113"/>
      <c r="CO371" s="113"/>
      <c r="CP371" s="126"/>
      <c r="CQ371" s="159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58"/>
      <c r="DG371" s="164" t="str">
        <f t="shared" si="22"/>
        <v/>
      </c>
      <c r="DH371" s="162"/>
      <c r="DI371" s="94" t="str">
        <f t="shared" si="23"/>
        <v/>
      </c>
      <c r="DJ371" s="181"/>
      <c r="DK371" s="37" t="e">
        <f>VLOOKUP(B371,Facility_Information!$B$6:$O$136,14,FALSE)</f>
        <v>#N/A</v>
      </c>
      <c r="DL371">
        <f t="shared" si="20"/>
        <v>0</v>
      </c>
      <c r="DM371" s="234" t="str">
        <f t="shared" si="21"/>
        <v/>
      </c>
    </row>
    <row r="372" spans="1:117" x14ac:dyDescent="0.25">
      <c r="A372" s="148"/>
      <c r="B372" s="142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122"/>
      <c r="W372" s="123"/>
      <c r="X372" s="232"/>
      <c r="Y372" s="232"/>
      <c r="Z372" s="125"/>
      <c r="AA372" s="124"/>
      <c r="AB372" s="125"/>
      <c r="AC372" s="124"/>
      <c r="AD372" s="124"/>
      <c r="AE372" s="124"/>
      <c r="AF372" s="125"/>
      <c r="AG372" s="124"/>
      <c r="AH372" s="124"/>
      <c r="AI372" s="124"/>
      <c r="AJ372" s="125"/>
      <c r="AK372" s="126"/>
      <c r="AL372" s="85"/>
      <c r="AM372" s="85"/>
      <c r="AN372" s="85"/>
      <c r="AO372" s="85"/>
      <c r="AP372" s="251"/>
      <c r="AQ372" s="251"/>
      <c r="AR372" s="251"/>
      <c r="AS372" s="251"/>
      <c r="AT372" s="85"/>
      <c r="AU372" s="85"/>
      <c r="AV372" s="85"/>
      <c r="AW372" s="85"/>
      <c r="AX372" s="127"/>
      <c r="AY372" s="93"/>
      <c r="AZ372" s="93"/>
      <c r="BA372" s="93"/>
      <c r="BB372" s="93"/>
      <c r="BC372" s="150"/>
      <c r="BD372" s="160"/>
      <c r="BE372" s="151"/>
      <c r="BF372" s="150"/>
      <c r="BG372" s="151"/>
      <c r="BH372" s="93"/>
      <c r="BI372" s="93"/>
      <c r="BJ372" s="93"/>
      <c r="BK372" s="93"/>
      <c r="BL372" s="161"/>
      <c r="BM372" s="128"/>
      <c r="BN372" s="128"/>
      <c r="BO372" s="163"/>
      <c r="BP372" s="159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58"/>
      <c r="CD372" s="127"/>
      <c r="CE372" s="150"/>
      <c r="CF372" s="151"/>
      <c r="CG372" s="150"/>
      <c r="CH372" s="151"/>
      <c r="CI372" s="93"/>
      <c r="CJ372" s="93"/>
      <c r="CK372" s="93"/>
      <c r="CL372" s="150"/>
      <c r="CM372" s="159"/>
      <c r="CN372" s="113"/>
      <c r="CO372" s="113"/>
      <c r="CP372" s="126"/>
      <c r="CQ372" s="159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58"/>
      <c r="DG372" s="164" t="str">
        <f t="shared" si="22"/>
        <v/>
      </c>
      <c r="DH372" s="162"/>
      <c r="DI372" s="94" t="str">
        <f t="shared" si="23"/>
        <v/>
      </c>
      <c r="DJ372" s="181"/>
      <c r="DK372" s="37" t="e">
        <f>VLOOKUP(B372,Facility_Information!$B$6:$O$136,14,FALSE)</f>
        <v>#N/A</v>
      </c>
      <c r="DL372">
        <f t="shared" si="20"/>
        <v>0</v>
      </c>
      <c r="DM372" s="234" t="str">
        <f t="shared" si="21"/>
        <v/>
      </c>
    </row>
    <row r="373" spans="1:117" x14ac:dyDescent="0.25">
      <c r="A373" s="148"/>
      <c r="B373" s="142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122"/>
      <c r="W373" s="123"/>
      <c r="X373" s="232"/>
      <c r="Y373" s="232"/>
      <c r="Z373" s="125"/>
      <c r="AA373" s="124"/>
      <c r="AB373" s="125"/>
      <c r="AC373" s="124"/>
      <c r="AD373" s="124"/>
      <c r="AE373" s="124"/>
      <c r="AF373" s="125"/>
      <c r="AG373" s="124"/>
      <c r="AH373" s="124"/>
      <c r="AI373" s="124"/>
      <c r="AJ373" s="125"/>
      <c r="AK373" s="126"/>
      <c r="AL373" s="85"/>
      <c r="AM373" s="85"/>
      <c r="AN373" s="85"/>
      <c r="AO373" s="85"/>
      <c r="AP373" s="251"/>
      <c r="AQ373" s="251"/>
      <c r="AR373" s="251"/>
      <c r="AS373" s="251"/>
      <c r="AT373" s="85"/>
      <c r="AU373" s="85"/>
      <c r="AV373" s="85"/>
      <c r="AW373" s="85"/>
      <c r="AX373" s="127"/>
      <c r="AY373" s="93"/>
      <c r="AZ373" s="93"/>
      <c r="BA373" s="93"/>
      <c r="BB373" s="93"/>
      <c r="BC373" s="150"/>
      <c r="BD373" s="160"/>
      <c r="BE373" s="151"/>
      <c r="BF373" s="150"/>
      <c r="BG373" s="151"/>
      <c r="BH373" s="93"/>
      <c r="BI373" s="93"/>
      <c r="BJ373" s="93"/>
      <c r="BK373" s="93"/>
      <c r="BL373" s="161"/>
      <c r="BM373" s="128"/>
      <c r="BN373" s="128"/>
      <c r="BO373" s="163"/>
      <c r="BP373" s="159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58"/>
      <c r="CD373" s="127"/>
      <c r="CE373" s="150"/>
      <c r="CF373" s="151"/>
      <c r="CG373" s="150"/>
      <c r="CH373" s="151"/>
      <c r="CI373" s="93"/>
      <c r="CJ373" s="93"/>
      <c r="CK373" s="93"/>
      <c r="CL373" s="150"/>
      <c r="CM373" s="159"/>
      <c r="CN373" s="113"/>
      <c r="CO373" s="113"/>
      <c r="CP373" s="126"/>
      <c r="CQ373" s="159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58"/>
      <c r="DG373" s="164" t="str">
        <f t="shared" si="22"/>
        <v/>
      </c>
      <c r="DH373" s="162"/>
      <c r="DI373" s="94" t="str">
        <f t="shared" si="23"/>
        <v/>
      </c>
      <c r="DJ373" s="181"/>
      <c r="DK373" s="37" t="e">
        <f>VLOOKUP(B373,Facility_Information!$B$6:$O$136,14,FALSE)</f>
        <v>#N/A</v>
      </c>
      <c r="DL373">
        <f t="shared" si="20"/>
        <v>0</v>
      </c>
      <c r="DM373" s="234" t="str">
        <f t="shared" si="21"/>
        <v/>
      </c>
    </row>
    <row r="374" spans="1:117" x14ac:dyDescent="0.25">
      <c r="A374" s="148"/>
      <c r="B374" s="142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122"/>
      <c r="W374" s="123"/>
      <c r="X374" s="232"/>
      <c r="Y374" s="232"/>
      <c r="Z374" s="125"/>
      <c r="AA374" s="124"/>
      <c r="AB374" s="125"/>
      <c r="AC374" s="124"/>
      <c r="AD374" s="124"/>
      <c r="AE374" s="124"/>
      <c r="AF374" s="125"/>
      <c r="AG374" s="124"/>
      <c r="AH374" s="124"/>
      <c r="AI374" s="124"/>
      <c r="AJ374" s="125"/>
      <c r="AK374" s="126"/>
      <c r="AL374" s="85"/>
      <c r="AM374" s="85"/>
      <c r="AN374" s="85"/>
      <c r="AO374" s="85"/>
      <c r="AP374" s="251"/>
      <c r="AQ374" s="251"/>
      <c r="AR374" s="251"/>
      <c r="AS374" s="251"/>
      <c r="AT374" s="85"/>
      <c r="AU374" s="85"/>
      <c r="AV374" s="85"/>
      <c r="AW374" s="85"/>
      <c r="AX374" s="127"/>
      <c r="AY374" s="93"/>
      <c r="AZ374" s="93"/>
      <c r="BA374" s="93"/>
      <c r="BB374" s="93"/>
      <c r="BC374" s="150"/>
      <c r="BD374" s="160"/>
      <c r="BE374" s="151"/>
      <c r="BF374" s="150"/>
      <c r="BG374" s="151"/>
      <c r="BH374" s="93"/>
      <c r="BI374" s="93"/>
      <c r="BJ374" s="93"/>
      <c r="BK374" s="93"/>
      <c r="BL374" s="161"/>
      <c r="BM374" s="128"/>
      <c r="BN374" s="128"/>
      <c r="BO374" s="163"/>
      <c r="BP374" s="159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58"/>
      <c r="CD374" s="127"/>
      <c r="CE374" s="150"/>
      <c r="CF374" s="151"/>
      <c r="CG374" s="150"/>
      <c r="CH374" s="151"/>
      <c r="CI374" s="93"/>
      <c r="CJ374" s="93"/>
      <c r="CK374" s="93"/>
      <c r="CL374" s="150"/>
      <c r="CM374" s="159"/>
      <c r="CN374" s="113"/>
      <c r="CO374" s="113"/>
      <c r="CP374" s="126"/>
      <c r="CQ374" s="159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58"/>
      <c r="DG374" s="164" t="str">
        <f t="shared" si="22"/>
        <v/>
      </c>
      <c r="DH374" s="162"/>
      <c r="DI374" s="94" t="str">
        <f t="shared" si="23"/>
        <v/>
      </c>
      <c r="DJ374" s="181"/>
      <c r="DK374" s="37" t="e">
        <f>VLOOKUP(B374,Facility_Information!$B$6:$O$136,14,FALSE)</f>
        <v>#N/A</v>
      </c>
      <c r="DL374">
        <f t="shared" si="20"/>
        <v>0</v>
      </c>
      <c r="DM374" s="234" t="str">
        <f t="shared" si="21"/>
        <v/>
      </c>
    </row>
    <row r="375" spans="1:117" x14ac:dyDescent="0.25">
      <c r="A375" s="148"/>
      <c r="B375" s="142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122"/>
      <c r="W375" s="123"/>
      <c r="X375" s="232"/>
      <c r="Y375" s="232"/>
      <c r="Z375" s="125"/>
      <c r="AA375" s="124"/>
      <c r="AB375" s="125"/>
      <c r="AC375" s="124"/>
      <c r="AD375" s="124"/>
      <c r="AE375" s="124"/>
      <c r="AF375" s="125"/>
      <c r="AG375" s="124"/>
      <c r="AH375" s="124"/>
      <c r="AI375" s="124"/>
      <c r="AJ375" s="125"/>
      <c r="AK375" s="126"/>
      <c r="AL375" s="85"/>
      <c r="AM375" s="85"/>
      <c r="AN375" s="85"/>
      <c r="AO375" s="85"/>
      <c r="AP375" s="251"/>
      <c r="AQ375" s="251"/>
      <c r="AR375" s="251"/>
      <c r="AS375" s="251"/>
      <c r="AT375" s="85"/>
      <c r="AU375" s="85"/>
      <c r="AV375" s="85"/>
      <c r="AW375" s="85"/>
      <c r="AX375" s="127"/>
      <c r="AY375" s="93"/>
      <c r="AZ375" s="93"/>
      <c r="BA375" s="93"/>
      <c r="BB375" s="93"/>
      <c r="BC375" s="150"/>
      <c r="BD375" s="160"/>
      <c r="BE375" s="151"/>
      <c r="BF375" s="150"/>
      <c r="BG375" s="151"/>
      <c r="BH375" s="93"/>
      <c r="BI375" s="93"/>
      <c r="BJ375" s="93"/>
      <c r="BK375" s="93"/>
      <c r="BL375" s="161"/>
      <c r="BM375" s="128"/>
      <c r="BN375" s="128"/>
      <c r="BO375" s="163"/>
      <c r="BP375" s="159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58"/>
      <c r="CD375" s="127"/>
      <c r="CE375" s="150"/>
      <c r="CF375" s="151"/>
      <c r="CG375" s="150"/>
      <c r="CH375" s="151"/>
      <c r="CI375" s="93"/>
      <c r="CJ375" s="93"/>
      <c r="CK375" s="93"/>
      <c r="CL375" s="150"/>
      <c r="CM375" s="159"/>
      <c r="CN375" s="113"/>
      <c r="CO375" s="113"/>
      <c r="CP375" s="126"/>
      <c r="CQ375" s="159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58"/>
      <c r="DG375" s="164" t="str">
        <f t="shared" si="22"/>
        <v/>
      </c>
      <c r="DH375" s="162"/>
      <c r="DI375" s="94" t="str">
        <f t="shared" si="23"/>
        <v/>
      </c>
      <c r="DJ375" s="181"/>
      <c r="DK375" s="37" t="e">
        <f>VLOOKUP(B375,Facility_Information!$B$6:$O$136,14,FALSE)</f>
        <v>#N/A</v>
      </c>
      <c r="DL375">
        <f t="shared" si="20"/>
        <v>0</v>
      </c>
      <c r="DM375" s="234" t="str">
        <f t="shared" si="21"/>
        <v/>
      </c>
    </row>
    <row r="376" spans="1:117" x14ac:dyDescent="0.25">
      <c r="A376" s="148"/>
      <c r="B376" s="142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122"/>
      <c r="W376" s="123"/>
      <c r="X376" s="232"/>
      <c r="Y376" s="232"/>
      <c r="Z376" s="125"/>
      <c r="AA376" s="124"/>
      <c r="AB376" s="125"/>
      <c r="AC376" s="124"/>
      <c r="AD376" s="124"/>
      <c r="AE376" s="124"/>
      <c r="AF376" s="125"/>
      <c r="AG376" s="124"/>
      <c r="AH376" s="124"/>
      <c r="AI376" s="124"/>
      <c r="AJ376" s="125"/>
      <c r="AK376" s="126"/>
      <c r="AL376" s="85"/>
      <c r="AM376" s="85"/>
      <c r="AN376" s="85"/>
      <c r="AO376" s="85"/>
      <c r="AP376" s="251"/>
      <c r="AQ376" s="251"/>
      <c r="AR376" s="251"/>
      <c r="AS376" s="251"/>
      <c r="AT376" s="85"/>
      <c r="AU376" s="85"/>
      <c r="AV376" s="85"/>
      <c r="AW376" s="85"/>
      <c r="AX376" s="127"/>
      <c r="AY376" s="93"/>
      <c r="AZ376" s="93"/>
      <c r="BA376" s="93"/>
      <c r="BB376" s="93"/>
      <c r="BC376" s="150"/>
      <c r="BD376" s="160"/>
      <c r="BE376" s="151"/>
      <c r="BF376" s="150"/>
      <c r="BG376" s="151"/>
      <c r="BH376" s="93"/>
      <c r="BI376" s="93"/>
      <c r="BJ376" s="93"/>
      <c r="BK376" s="93"/>
      <c r="BL376" s="161"/>
      <c r="BM376" s="128"/>
      <c r="BN376" s="128"/>
      <c r="BO376" s="163"/>
      <c r="BP376" s="159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58"/>
      <c r="CD376" s="127"/>
      <c r="CE376" s="150"/>
      <c r="CF376" s="151"/>
      <c r="CG376" s="150"/>
      <c r="CH376" s="151"/>
      <c r="CI376" s="93"/>
      <c r="CJ376" s="93"/>
      <c r="CK376" s="93"/>
      <c r="CL376" s="150"/>
      <c r="CM376" s="159"/>
      <c r="CN376" s="113"/>
      <c r="CO376" s="113"/>
      <c r="CP376" s="126"/>
      <c r="CQ376" s="159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58"/>
      <c r="DG376" s="164" t="str">
        <f t="shared" si="22"/>
        <v/>
      </c>
      <c r="DH376" s="162"/>
      <c r="DI376" s="94" t="str">
        <f t="shared" si="23"/>
        <v/>
      </c>
      <c r="DJ376" s="181"/>
      <c r="DK376" s="37" t="e">
        <f>VLOOKUP(B376,Facility_Information!$B$6:$O$136,14,FALSE)</f>
        <v>#N/A</v>
      </c>
      <c r="DL376">
        <f t="shared" si="20"/>
        <v>0</v>
      </c>
      <c r="DM376" s="234" t="str">
        <f t="shared" si="21"/>
        <v/>
      </c>
    </row>
    <row r="377" spans="1:117" x14ac:dyDescent="0.25">
      <c r="A377" s="148"/>
      <c r="B377" s="142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122"/>
      <c r="W377" s="123"/>
      <c r="X377" s="232"/>
      <c r="Y377" s="232"/>
      <c r="Z377" s="125"/>
      <c r="AA377" s="124"/>
      <c r="AB377" s="125"/>
      <c r="AC377" s="124"/>
      <c r="AD377" s="124"/>
      <c r="AE377" s="124"/>
      <c r="AF377" s="125"/>
      <c r="AG377" s="124"/>
      <c r="AH377" s="124"/>
      <c r="AI377" s="124"/>
      <c r="AJ377" s="125"/>
      <c r="AK377" s="126"/>
      <c r="AL377" s="85"/>
      <c r="AM377" s="85"/>
      <c r="AN377" s="85"/>
      <c r="AO377" s="85"/>
      <c r="AP377" s="251"/>
      <c r="AQ377" s="251"/>
      <c r="AR377" s="251"/>
      <c r="AS377" s="251"/>
      <c r="AT377" s="85"/>
      <c r="AU377" s="85"/>
      <c r="AV377" s="85"/>
      <c r="AW377" s="85"/>
      <c r="AX377" s="127"/>
      <c r="AY377" s="93"/>
      <c r="AZ377" s="93"/>
      <c r="BA377" s="93"/>
      <c r="BB377" s="93"/>
      <c r="BC377" s="150"/>
      <c r="BD377" s="160"/>
      <c r="BE377" s="151"/>
      <c r="BF377" s="150"/>
      <c r="BG377" s="151"/>
      <c r="BH377" s="93"/>
      <c r="BI377" s="93"/>
      <c r="BJ377" s="93"/>
      <c r="BK377" s="93"/>
      <c r="BL377" s="161"/>
      <c r="BM377" s="128"/>
      <c r="BN377" s="128"/>
      <c r="BO377" s="163"/>
      <c r="BP377" s="159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58"/>
      <c r="CD377" s="127"/>
      <c r="CE377" s="150"/>
      <c r="CF377" s="151"/>
      <c r="CG377" s="150"/>
      <c r="CH377" s="151"/>
      <c r="CI377" s="93"/>
      <c r="CJ377" s="93"/>
      <c r="CK377" s="93"/>
      <c r="CL377" s="150"/>
      <c r="CM377" s="159"/>
      <c r="CN377" s="113"/>
      <c r="CO377" s="113"/>
      <c r="CP377" s="126"/>
      <c r="CQ377" s="159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58"/>
      <c r="DG377" s="164" t="str">
        <f t="shared" si="22"/>
        <v/>
      </c>
      <c r="DH377" s="162"/>
      <c r="DI377" s="94" t="str">
        <f t="shared" si="23"/>
        <v/>
      </c>
      <c r="DJ377" s="181"/>
      <c r="DK377" s="37" t="e">
        <f>VLOOKUP(B377,Facility_Information!$B$6:$O$136,14,FALSE)</f>
        <v>#N/A</v>
      </c>
      <c r="DL377">
        <f t="shared" si="20"/>
        <v>0</v>
      </c>
      <c r="DM377" s="234" t="str">
        <f t="shared" si="21"/>
        <v/>
      </c>
    </row>
    <row r="378" spans="1:117" x14ac:dyDescent="0.25">
      <c r="A378" s="148"/>
      <c r="B378" s="142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122"/>
      <c r="W378" s="123"/>
      <c r="X378" s="232"/>
      <c r="Y378" s="232"/>
      <c r="Z378" s="125"/>
      <c r="AA378" s="124"/>
      <c r="AB378" s="125"/>
      <c r="AC378" s="124"/>
      <c r="AD378" s="124"/>
      <c r="AE378" s="124"/>
      <c r="AF378" s="125"/>
      <c r="AG378" s="124"/>
      <c r="AH378" s="124"/>
      <c r="AI378" s="124"/>
      <c r="AJ378" s="125"/>
      <c r="AK378" s="126"/>
      <c r="AL378" s="85"/>
      <c r="AM378" s="85"/>
      <c r="AN378" s="85"/>
      <c r="AO378" s="85"/>
      <c r="AP378" s="251"/>
      <c r="AQ378" s="251"/>
      <c r="AR378" s="251"/>
      <c r="AS378" s="251"/>
      <c r="AT378" s="85"/>
      <c r="AU378" s="85"/>
      <c r="AV378" s="85"/>
      <c r="AW378" s="85"/>
      <c r="AX378" s="127"/>
      <c r="AY378" s="93"/>
      <c r="AZ378" s="93"/>
      <c r="BA378" s="93"/>
      <c r="BB378" s="93"/>
      <c r="BC378" s="150"/>
      <c r="BD378" s="160"/>
      <c r="BE378" s="151"/>
      <c r="BF378" s="150"/>
      <c r="BG378" s="151"/>
      <c r="BH378" s="93"/>
      <c r="BI378" s="93"/>
      <c r="BJ378" s="93"/>
      <c r="BK378" s="93"/>
      <c r="BL378" s="161"/>
      <c r="BM378" s="128"/>
      <c r="BN378" s="128"/>
      <c r="BO378" s="163"/>
      <c r="BP378" s="159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58"/>
      <c r="CD378" s="127"/>
      <c r="CE378" s="150"/>
      <c r="CF378" s="151"/>
      <c r="CG378" s="150"/>
      <c r="CH378" s="151"/>
      <c r="CI378" s="93"/>
      <c r="CJ378" s="93"/>
      <c r="CK378" s="93"/>
      <c r="CL378" s="150"/>
      <c r="CM378" s="159"/>
      <c r="CN378" s="113"/>
      <c r="CO378" s="113"/>
      <c r="CP378" s="126"/>
      <c r="CQ378" s="159"/>
      <c r="CR378" s="124"/>
      <c r="CS378" s="124"/>
      <c r="CT378" s="124"/>
      <c r="CU378" s="124"/>
      <c r="CV378" s="124"/>
      <c r="CW378" s="124"/>
      <c r="CX378" s="124"/>
      <c r="CY378" s="124"/>
      <c r="CZ378" s="124"/>
      <c r="DA378" s="124"/>
      <c r="DB378" s="124"/>
      <c r="DC378" s="124"/>
      <c r="DD378" s="124"/>
      <c r="DE378" s="124"/>
      <c r="DF378" s="158"/>
      <c r="DG378" s="164" t="str">
        <f t="shared" si="22"/>
        <v/>
      </c>
      <c r="DH378" s="162"/>
      <c r="DI378" s="94" t="str">
        <f t="shared" si="23"/>
        <v/>
      </c>
      <c r="DJ378" s="181"/>
      <c r="DK378" s="37" t="e">
        <f>VLOOKUP(B378,Facility_Information!$B$6:$O$136,14,FALSE)</f>
        <v>#N/A</v>
      </c>
      <c r="DL378">
        <f t="shared" si="20"/>
        <v>0</v>
      </c>
      <c r="DM378" s="234" t="str">
        <f t="shared" si="21"/>
        <v/>
      </c>
    </row>
    <row r="379" spans="1:117" x14ac:dyDescent="0.25">
      <c r="A379" s="148"/>
      <c r="B379" s="142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122"/>
      <c r="W379" s="123"/>
      <c r="X379" s="232"/>
      <c r="Y379" s="232"/>
      <c r="Z379" s="125"/>
      <c r="AA379" s="124"/>
      <c r="AB379" s="125"/>
      <c r="AC379" s="124"/>
      <c r="AD379" s="124"/>
      <c r="AE379" s="124"/>
      <c r="AF379" s="125"/>
      <c r="AG379" s="124"/>
      <c r="AH379" s="124"/>
      <c r="AI379" s="124"/>
      <c r="AJ379" s="125"/>
      <c r="AK379" s="126"/>
      <c r="AL379" s="85"/>
      <c r="AM379" s="85"/>
      <c r="AN379" s="85"/>
      <c r="AO379" s="85"/>
      <c r="AP379" s="251"/>
      <c r="AQ379" s="251"/>
      <c r="AR379" s="251"/>
      <c r="AS379" s="251"/>
      <c r="AT379" s="85"/>
      <c r="AU379" s="85"/>
      <c r="AV379" s="85"/>
      <c r="AW379" s="85"/>
      <c r="AX379" s="127"/>
      <c r="AY379" s="93"/>
      <c r="AZ379" s="93"/>
      <c r="BA379" s="93"/>
      <c r="BB379" s="93"/>
      <c r="BC379" s="150"/>
      <c r="BD379" s="160"/>
      <c r="BE379" s="151"/>
      <c r="BF379" s="150"/>
      <c r="BG379" s="151"/>
      <c r="BH379" s="93"/>
      <c r="BI379" s="93"/>
      <c r="BJ379" s="93"/>
      <c r="BK379" s="93"/>
      <c r="BL379" s="161"/>
      <c r="BM379" s="128"/>
      <c r="BN379" s="128"/>
      <c r="BO379" s="163"/>
      <c r="BP379" s="159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58"/>
      <c r="CD379" s="127"/>
      <c r="CE379" s="150"/>
      <c r="CF379" s="151"/>
      <c r="CG379" s="150"/>
      <c r="CH379" s="151"/>
      <c r="CI379" s="93"/>
      <c r="CJ379" s="93"/>
      <c r="CK379" s="93"/>
      <c r="CL379" s="150"/>
      <c r="CM379" s="159"/>
      <c r="CN379" s="113"/>
      <c r="CO379" s="113"/>
      <c r="CP379" s="126"/>
      <c r="CQ379" s="159"/>
      <c r="CR379" s="124"/>
      <c r="CS379" s="124"/>
      <c r="CT379" s="124"/>
      <c r="CU379" s="124"/>
      <c r="CV379" s="124"/>
      <c r="CW379" s="124"/>
      <c r="CX379" s="124"/>
      <c r="CY379" s="124"/>
      <c r="CZ379" s="124"/>
      <c r="DA379" s="124"/>
      <c r="DB379" s="124"/>
      <c r="DC379" s="124"/>
      <c r="DD379" s="124"/>
      <c r="DE379" s="124"/>
      <c r="DF379" s="158"/>
      <c r="DG379" s="164" t="str">
        <f t="shared" si="22"/>
        <v/>
      </c>
      <c r="DH379" s="162"/>
      <c r="DI379" s="94" t="str">
        <f t="shared" si="23"/>
        <v/>
      </c>
      <c r="DJ379" s="181"/>
      <c r="DK379" s="37" t="e">
        <f>VLOOKUP(B379,Facility_Information!$B$6:$O$136,14,FALSE)</f>
        <v>#N/A</v>
      </c>
      <c r="DL379">
        <f t="shared" si="20"/>
        <v>0</v>
      </c>
      <c r="DM379" s="234" t="str">
        <f t="shared" si="21"/>
        <v/>
      </c>
    </row>
    <row r="380" spans="1:117" x14ac:dyDescent="0.25">
      <c r="A380" s="148"/>
      <c r="B380" s="142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122"/>
      <c r="W380" s="123"/>
      <c r="X380" s="232"/>
      <c r="Y380" s="232"/>
      <c r="Z380" s="125"/>
      <c r="AA380" s="124"/>
      <c r="AB380" s="125"/>
      <c r="AC380" s="124"/>
      <c r="AD380" s="124"/>
      <c r="AE380" s="124"/>
      <c r="AF380" s="125"/>
      <c r="AG380" s="124"/>
      <c r="AH380" s="124"/>
      <c r="AI380" s="124"/>
      <c r="AJ380" s="125"/>
      <c r="AK380" s="126"/>
      <c r="AL380" s="85"/>
      <c r="AM380" s="85"/>
      <c r="AN380" s="85"/>
      <c r="AO380" s="85"/>
      <c r="AP380" s="251"/>
      <c r="AQ380" s="251"/>
      <c r="AR380" s="251"/>
      <c r="AS380" s="251"/>
      <c r="AT380" s="85"/>
      <c r="AU380" s="85"/>
      <c r="AV380" s="85"/>
      <c r="AW380" s="85"/>
      <c r="AX380" s="127"/>
      <c r="AY380" s="93"/>
      <c r="AZ380" s="93"/>
      <c r="BA380" s="93"/>
      <c r="BB380" s="93"/>
      <c r="BC380" s="150"/>
      <c r="BD380" s="160"/>
      <c r="BE380" s="151"/>
      <c r="BF380" s="150"/>
      <c r="BG380" s="151"/>
      <c r="BH380" s="93"/>
      <c r="BI380" s="93"/>
      <c r="BJ380" s="93"/>
      <c r="BK380" s="93"/>
      <c r="BL380" s="161"/>
      <c r="BM380" s="128"/>
      <c r="BN380" s="128"/>
      <c r="BO380" s="163"/>
      <c r="BP380" s="159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58"/>
      <c r="CD380" s="127"/>
      <c r="CE380" s="150"/>
      <c r="CF380" s="151"/>
      <c r="CG380" s="150"/>
      <c r="CH380" s="151"/>
      <c r="CI380" s="93"/>
      <c r="CJ380" s="93"/>
      <c r="CK380" s="93"/>
      <c r="CL380" s="150"/>
      <c r="CM380" s="159"/>
      <c r="CN380" s="113"/>
      <c r="CO380" s="113"/>
      <c r="CP380" s="126"/>
      <c r="CQ380" s="159"/>
      <c r="CR380" s="124"/>
      <c r="CS380" s="124"/>
      <c r="CT380" s="124"/>
      <c r="CU380" s="124"/>
      <c r="CV380" s="124"/>
      <c r="CW380" s="124"/>
      <c r="CX380" s="124"/>
      <c r="CY380" s="124"/>
      <c r="CZ380" s="124"/>
      <c r="DA380" s="124"/>
      <c r="DB380" s="124"/>
      <c r="DC380" s="124"/>
      <c r="DD380" s="124"/>
      <c r="DE380" s="124"/>
      <c r="DF380" s="158"/>
      <c r="DG380" s="164" t="str">
        <f t="shared" si="22"/>
        <v/>
      </c>
      <c r="DH380" s="162"/>
      <c r="DI380" s="94" t="str">
        <f t="shared" si="23"/>
        <v/>
      </c>
      <c r="DJ380" s="181"/>
      <c r="DK380" s="37" t="e">
        <f>VLOOKUP(B380,Facility_Information!$B$6:$O$136,14,FALSE)</f>
        <v>#N/A</v>
      </c>
      <c r="DL380">
        <f t="shared" si="20"/>
        <v>0</v>
      </c>
      <c r="DM380" s="234" t="str">
        <f t="shared" si="21"/>
        <v/>
      </c>
    </row>
    <row r="381" spans="1:117" x14ac:dyDescent="0.25">
      <c r="A381" s="148"/>
      <c r="B381" s="142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122"/>
      <c r="W381" s="123"/>
      <c r="X381" s="232"/>
      <c r="Y381" s="232"/>
      <c r="Z381" s="125"/>
      <c r="AA381" s="124"/>
      <c r="AB381" s="125"/>
      <c r="AC381" s="124"/>
      <c r="AD381" s="124"/>
      <c r="AE381" s="124"/>
      <c r="AF381" s="125"/>
      <c r="AG381" s="124"/>
      <c r="AH381" s="124"/>
      <c r="AI381" s="124"/>
      <c r="AJ381" s="125"/>
      <c r="AK381" s="126"/>
      <c r="AL381" s="85"/>
      <c r="AM381" s="85"/>
      <c r="AN381" s="85"/>
      <c r="AO381" s="85"/>
      <c r="AP381" s="251"/>
      <c r="AQ381" s="251"/>
      <c r="AR381" s="251"/>
      <c r="AS381" s="251"/>
      <c r="AT381" s="85"/>
      <c r="AU381" s="85"/>
      <c r="AV381" s="85"/>
      <c r="AW381" s="85"/>
      <c r="AX381" s="127"/>
      <c r="AY381" s="93"/>
      <c r="AZ381" s="93"/>
      <c r="BA381" s="93"/>
      <c r="BB381" s="93"/>
      <c r="BC381" s="150"/>
      <c r="BD381" s="160"/>
      <c r="BE381" s="151"/>
      <c r="BF381" s="150"/>
      <c r="BG381" s="151"/>
      <c r="BH381" s="93"/>
      <c r="BI381" s="93"/>
      <c r="BJ381" s="93"/>
      <c r="BK381" s="93"/>
      <c r="BL381" s="161"/>
      <c r="BM381" s="128"/>
      <c r="BN381" s="128"/>
      <c r="BO381" s="163"/>
      <c r="BP381" s="159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58"/>
      <c r="CD381" s="127"/>
      <c r="CE381" s="150"/>
      <c r="CF381" s="151"/>
      <c r="CG381" s="150"/>
      <c r="CH381" s="151"/>
      <c r="CI381" s="93"/>
      <c r="CJ381" s="93"/>
      <c r="CK381" s="93"/>
      <c r="CL381" s="150"/>
      <c r="CM381" s="159"/>
      <c r="CN381" s="113"/>
      <c r="CO381" s="113"/>
      <c r="CP381" s="126"/>
      <c r="CQ381" s="159"/>
      <c r="CR381" s="124"/>
      <c r="CS381" s="124"/>
      <c r="CT381" s="124"/>
      <c r="CU381" s="124"/>
      <c r="CV381" s="124"/>
      <c r="CW381" s="124"/>
      <c r="CX381" s="124"/>
      <c r="CY381" s="124"/>
      <c r="CZ381" s="124"/>
      <c r="DA381" s="124"/>
      <c r="DB381" s="124"/>
      <c r="DC381" s="124"/>
      <c r="DD381" s="124"/>
      <c r="DE381" s="124"/>
      <c r="DF381" s="158"/>
      <c r="DG381" s="164" t="str">
        <f t="shared" si="22"/>
        <v/>
      </c>
      <c r="DH381" s="162"/>
      <c r="DI381" s="94" t="str">
        <f t="shared" si="23"/>
        <v/>
      </c>
      <c r="DJ381" s="181"/>
      <c r="DK381" s="37" t="e">
        <f>VLOOKUP(B381,Facility_Information!$B$6:$O$136,14,FALSE)</f>
        <v>#N/A</v>
      </c>
      <c r="DL381">
        <f t="shared" si="20"/>
        <v>0</v>
      </c>
      <c r="DM381" s="234" t="str">
        <f t="shared" si="21"/>
        <v/>
      </c>
    </row>
    <row r="382" spans="1:117" x14ac:dyDescent="0.25">
      <c r="A382" s="148"/>
      <c r="B382" s="142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122"/>
      <c r="W382" s="123"/>
      <c r="X382" s="232"/>
      <c r="Y382" s="232"/>
      <c r="Z382" s="125"/>
      <c r="AA382" s="124"/>
      <c r="AB382" s="125"/>
      <c r="AC382" s="124"/>
      <c r="AD382" s="124"/>
      <c r="AE382" s="124"/>
      <c r="AF382" s="125"/>
      <c r="AG382" s="124"/>
      <c r="AH382" s="124"/>
      <c r="AI382" s="124"/>
      <c r="AJ382" s="125"/>
      <c r="AK382" s="126"/>
      <c r="AL382" s="85"/>
      <c r="AM382" s="85"/>
      <c r="AN382" s="85"/>
      <c r="AO382" s="85"/>
      <c r="AP382" s="251"/>
      <c r="AQ382" s="251"/>
      <c r="AR382" s="251"/>
      <c r="AS382" s="251"/>
      <c r="AT382" s="85"/>
      <c r="AU382" s="85"/>
      <c r="AV382" s="85"/>
      <c r="AW382" s="85"/>
      <c r="AX382" s="127"/>
      <c r="AY382" s="93"/>
      <c r="AZ382" s="93"/>
      <c r="BA382" s="93"/>
      <c r="BB382" s="93"/>
      <c r="BC382" s="150"/>
      <c r="BD382" s="160"/>
      <c r="BE382" s="151"/>
      <c r="BF382" s="150"/>
      <c r="BG382" s="151"/>
      <c r="BH382" s="93"/>
      <c r="BI382" s="93"/>
      <c r="BJ382" s="93"/>
      <c r="BK382" s="93"/>
      <c r="BL382" s="161"/>
      <c r="BM382" s="128"/>
      <c r="BN382" s="128"/>
      <c r="BO382" s="163"/>
      <c r="BP382" s="159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58"/>
      <c r="CD382" s="127"/>
      <c r="CE382" s="150"/>
      <c r="CF382" s="151"/>
      <c r="CG382" s="150"/>
      <c r="CH382" s="151"/>
      <c r="CI382" s="93"/>
      <c r="CJ382" s="93"/>
      <c r="CK382" s="93"/>
      <c r="CL382" s="150"/>
      <c r="CM382" s="159"/>
      <c r="CN382" s="113"/>
      <c r="CO382" s="113"/>
      <c r="CP382" s="126"/>
      <c r="CQ382" s="159"/>
      <c r="CR382" s="124"/>
      <c r="CS382" s="124"/>
      <c r="CT382" s="124"/>
      <c r="CU382" s="124"/>
      <c r="CV382" s="124"/>
      <c r="CW382" s="124"/>
      <c r="CX382" s="124"/>
      <c r="CY382" s="124"/>
      <c r="CZ382" s="124"/>
      <c r="DA382" s="124"/>
      <c r="DB382" s="124"/>
      <c r="DC382" s="124"/>
      <c r="DD382" s="124"/>
      <c r="DE382" s="124"/>
      <c r="DF382" s="158"/>
      <c r="DG382" s="164" t="str">
        <f t="shared" si="22"/>
        <v/>
      </c>
      <c r="DH382" s="162"/>
      <c r="DI382" s="94" t="str">
        <f t="shared" si="23"/>
        <v/>
      </c>
      <c r="DJ382" s="181"/>
      <c r="DK382" s="37" t="e">
        <f>VLOOKUP(B382,Facility_Information!$B$6:$O$136,14,FALSE)</f>
        <v>#N/A</v>
      </c>
      <c r="DL382">
        <f t="shared" si="20"/>
        <v>0</v>
      </c>
      <c r="DM382" s="234" t="str">
        <f t="shared" si="21"/>
        <v/>
      </c>
    </row>
    <row r="383" spans="1:117" x14ac:dyDescent="0.25">
      <c r="A383" s="148"/>
      <c r="B383" s="142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122"/>
      <c r="W383" s="123"/>
      <c r="X383" s="232"/>
      <c r="Y383" s="232"/>
      <c r="Z383" s="125"/>
      <c r="AA383" s="124"/>
      <c r="AB383" s="125"/>
      <c r="AC383" s="124"/>
      <c r="AD383" s="124"/>
      <c r="AE383" s="124"/>
      <c r="AF383" s="125"/>
      <c r="AG383" s="124"/>
      <c r="AH383" s="124"/>
      <c r="AI383" s="124"/>
      <c r="AJ383" s="125"/>
      <c r="AK383" s="126"/>
      <c r="AL383" s="85"/>
      <c r="AM383" s="85"/>
      <c r="AN383" s="85"/>
      <c r="AO383" s="85"/>
      <c r="AP383" s="251"/>
      <c r="AQ383" s="251"/>
      <c r="AR383" s="251"/>
      <c r="AS383" s="251"/>
      <c r="AT383" s="85"/>
      <c r="AU383" s="85"/>
      <c r="AV383" s="85"/>
      <c r="AW383" s="85"/>
      <c r="AX383" s="127"/>
      <c r="AY383" s="93"/>
      <c r="AZ383" s="93"/>
      <c r="BA383" s="93"/>
      <c r="BB383" s="93"/>
      <c r="BC383" s="150"/>
      <c r="BD383" s="160"/>
      <c r="BE383" s="151"/>
      <c r="BF383" s="150"/>
      <c r="BG383" s="151"/>
      <c r="BH383" s="93"/>
      <c r="BI383" s="93"/>
      <c r="BJ383" s="93"/>
      <c r="BK383" s="93"/>
      <c r="BL383" s="161"/>
      <c r="BM383" s="128"/>
      <c r="BN383" s="128"/>
      <c r="BO383" s="163"/>
      <c r="BP383" s="159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58"/>
      <c r="CD383" s="127"/>
      <c r="CE383" s="150"/>
      <c r="CF383" s="151"/>
      <c r="CG383" s="150"/>
      <c r="CH383" s="151"/>
      <c r="CI383" s="93"/>
      <c r="CJ383" s="93"/>
      <c r="CK383" s="93"/>
      <c r="CL383" s="150"/>
      <c r="CM383" s="159"/>
      <c r="CN383" s="113"/>
      <c r="CO383" s="113"/>
      <c r="CP383" s="126"/>
      <c r="CQ383" s="159"/>
      <c r="CR383" s="124"/>
      <c r="CS383" s="124"/>
      <c r="CT383" s="124"/>
      <c r="CU383" s="124"/>
      <c r="CV383" s="124"/>
      <c r="CW383" s="124"/>
      <c r="CX383" s="124"/>
      <c r="CY383" s="124"/>
      <c r="CZ383" s="124"/>
      <c r="DA383" s="124"/>
      <c r="DB383" s="124"/>
      <c r="DC383" s="124"/>
      <c r="DD383" s="124"/>
      <c r="DE383" s="124"/>
      <c r="DF383" s="158"/>
      <c r="DG383" s="164" t="str">
        <f t="shared" si="22"/>
        <v/>
      </c>
      <c r="DH383" s="162"/>
      <c r="DI383" s="94" t="str">
        <f t="shared" si="23"/>
        <v/>
      </c>
      <c r="DJ383" s="181"/>
      <c r="DK383" s="37" t="e">
        <f>VLOOKUP(B383,Facility_Information!$B$6:$O$136,14,FALSE)</f>
        <v>#N/A</v>
      </c>
      <c r="DL383">
        <f t="shared" si="20"/>
        <v>0</v>
      </c>
      <c r="DM383" s="234" t="str">
        <f t="shared" si="21"/>
        <v/>
      </c>
    </row>
    <row r="384" spans="1:117" x14ac:dyDescent="0.25">
      <c r="A384" s="148"/>
      <c r="B384" s="142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122"/>
      <c r="W384" s="123"/>
      <c r="X384" s="232"/>
      <c r="Y384" s="232"/>
      <c r="Z384" s="125"/>
      <c r="AA384" s="124"/>
      <c r="AB384" s="125"/>
      <c r="AC384" s="124"/>
      <c r="AD384" s="124"/>
      <c r="AE384" s="124"/>
      <c r="AF384" s="125"/>
      <c r="AG384" s="124"/>
      <c r="AH384" s="124"/>
      <c r="AI384" s="124"/>
      <c r="AJ384" s="125"/>
      <c r="AK384" s="126"/>
      <c r="AL384" s="85"/>
      <c r="AM384" s="85"/>
      <c r="AN384" s="85"/>
      <c r="AO384" s="85"/>
      <c r="AP384" s="251"/>
      <c r="AQ384" s="251"/>
      <c r="AR384" s="251"/>
      <c r="AS384" s="251"/>
      <c r="AT384" s="85"/>
      <c r="AU384" s="85"/>
      <c r="AV384" s="85"/>
      <c r="AW384" s="85"/>
      <c r="AX384" s="127"/>
      <c r="AY384" s="93"/>
      <c r="AZ384" s="93"/>
      <c r="BA384" s="93"/>
      <c r="BB384" s="93"/>
      <c r="BC384" s="150"/>
      <c r="BD384" s="160"/>
      <c r="BE384" s="151"/>
      <c r="BF384" s="150"/>
      <c r="BG384" s="151"/>
      <c r="BH384" s="93"/>
      <c r="BI384" s="93"/>
      <c r="BJ384" s="93"/>
      <c r="BK384" s="93"/>
      <c r="BL384" s="161"/>
      <c r="BM384" s="128"/>
      <c r="BN384" s="128"/>
      <c r="BO384" s="163"/>
      <c r="BP384" s="159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58"/>
      <c r="CD384" s="127"/>
      <c r="CE384" s="150"/>
      <c r="CF384" s="151"/>
      <c r="CG384" s="150"/>
      <c r="CH384" s="151"/>
      <c r="CI384" s="93"/>
      <c r="CJ384" s="93"/>
      <c r="CK384" s="93"/>
      <c r="CL384" s="150"/>
      <c r="CM384" s="159"/>
      <c r="CN384" s="113"/>
      <c r="CO384" s="113"/>
      <c r="CP384" s="126"/>
      <c r="CQ384" s="159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58"/>
      <c r="DG384" s="164" t="str">
        <f t="shared" si="22"/>
        <v/>
      </c>
      <c r="DH384" s="162"/>
      <c r="DI384" s="94" t="str">
        <f t="shared" si="23"/>
        <v/>
      </c>
      <c r="DJ384" s="181"/>
      <c r="DK384" s="37" t="e">
        <f>VLOOKUP(B384,Facility_Information!$B$6:$O$136,14,FALSE)</f>
        <v>#N/A</v>
      </c>
      <c r="DL384">
        <f t="shared" si="20"/>
        <v>0</v>
      </c>
      <c r="DM384" s="234" t="str">
        <f t="shared" si="21"/>
        <v/>
      </c>
    </row>
    <row r="385" spans="1:117" x14ac:dyDescent="0.25">
      <c r="A385" s="148"/>
      <c r="B385" s="142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122"/>
      <c r="W385" s="123"/>
      <c r="X385" s="232"/>
      <c r="Y385" s="232"/>
      <c r="Z385" s="125"/>
      <c r="AA385" s="124"/>
      <c r="AB385" s="125"/>
      <c r="AC385" s="124"/>
      <c r="AD385" s="124"/>
      <c r="AE385" s="124"/>
      <c r="AF385" s="125"/>
      <c r="AG385" s="124"/>
      <c r="AH385" s="124"/>
      <c r="AI385" s="124"/>
      <c r="AJ385" s="125"/>
      <c r="AK385" s="126"/>
      <c r="AL385" s="85"/>
      <c r="AM385" s="85"/>
      <c r="AN385" s="85"/>
      <c r="AO385" s="85"/>
      <c r="AP385" s="251"/>
      <c r="AQ385" s="251"/>
      <c r="AR385" s="251"/>
      <c r="AS385" s="251"/>
      <c r="AT385" s="85"/>
      <c r="AU385" s="85"/>
      <c r="AV385" s="85"/>
      <c r="AW385" s="85"/>
      <c r="AX385" s="127"/>
      <c r="AY385" s="93"/>
      <c r="AZ385" s="93"/>
      <c r="BA385" s="93"/>
      <c r="BB385" s="93"/>
      <c r="BC385" s="150"/>
      <c r="BD385" s="160"/>
      <c r="BE385" s="151"/>
      <c r="BF385" s="150"/>
      <c r="BG385" s="151"/>
      <c r="BH385" s="93"/>
      <c r="BI385" s="93"/>
      <c r="BJ385" s="93"/>
      <c r="BK385" s="93"/>
      <c r="BL385" s="161"/>
      <c r="BM385" s="128"/>
      <c r="BN385" s="128"/>
      <c r="BO385" s="163"/>
      <c r="BP385" s="159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58"/>
      <c r="CD385" s="127"/>
      <c r="CE385" s="150"/>
      <c r="CF385" s="151"/>
      <c r="CG385" s="150"/>
      <c r="CH385" s="151"/>
      <c r="CI385" s="93"/>
      <c r="CJ385" s="93"/>
      <c r="CK385" s="93"/>
      <c r="CL385" s="150"/>
      <c r="CM385" s="159"/>
      <c r="CN385" s="113"/>
      <c r="CO385" s="113"/>
      <c r="CP385" s="126"/>
      <c r="CQ385" s="159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58"/>
      <c r="DG385" s="164" t="str">
        <f t="shared" si="22"/>
        <v/>
      </c>
      <c r="DH385" s="162"/>
      <c r="DI385" s="94" t="str">
        <f t="shared" si="23"/>
        <v/>
      </c>
      <c r="DJ385" s="181"/>
      <c r="DK385" s="37" t="e">
        <f>VLOOKUP(B385,Facility_Information!$B$6:$O$136,14,FALSE)</f>
        <v>#N/A</v>
      </c>
      <c r="DL385">
        <f t="shared" si="20"/>
        <v>0</v>
      </c>
      <c r="DM385" s="234" t="str">
        <f t="shared" si="21"/>
        <v/>
      </c>
    </row>
    <row r="386" spans="1:117" x14ac:dyDescent="0.25">
      <c r="A386" s="148"/>
      <c r="B386" s="142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122"/>
      <c r="W386" s="123"/>
      <c r="X386" s="232"/>
      <c r="Y386" s="232"/>
      <c r="Z386" s="125"/>
      <c r="AA386" s="124"/>
      <c r="AB386" s="125"/>
      <c r="AC386" s="124"/>
      <c r="AD386" s="124"/>
      <c r="AE386" s="124"/>
      <c r="AF386" s="125"/>
      <c r="AG386" s="124"/>
      <c r="AH386" s="124"/>
      <c r="AI386" s="124"/>
      <c r="AJ386" s="125"/>
      <c r="AK386" s="126"/>
      <c r="AL386" s="85"/>
      <c r="AM386" s="85"/>
      <c r="AN386" s="85"/>
      <c r="AO386" s="85"/>
      <c r="AP386" s="251"/>
      <c r="AQ386" s="251"/>
      <c r="AR386" s="251"/>
      <c r="AS386" s="251"/>
      <c r="AT386" s="85"/>
      <c r="AU386" s="85"/>
      <c r="AV386" s="85"/>
      <c r="AW386" s="85"/>
      <c r="AX386" s="127"/>
      <c r="AY386" s="93"/>
      <c r="AZ386" s="93"/>
      <c r="BA386" s="93"/>
      <c r="BB386" s="93"/>
      <c r="BC386" s="150"/>
      <c r="BD386" s="160"/>
      <c r="BE386" s="151"/>
      <c r="BF386" s="150"/>
      <c r="BG386" s="151"/>
      <c r="BH386" s="93"/>
      <c r="BI386" s="93"/>
      <c r="BJ386" s="93"/>
      <c r="BK386" s="93"/>
      <c r="BL386" s="161"/>
      <c r="BM386" s="128"/>
      <c r="BN386" s="128"/>
      <c r="BO386" s="163"/>
      <c r="BP386" s="159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58"/>
      <c r="CD386" s="127"/>
      <c r="CE386" s="150"/>
      <c r="CF386" s="151"/>
      <c r="CG386" s="150"/>
      <c r="CH386" s="151"/>
      <c r="CI386" s="93"/>
      <c r="CJ386" s="93"/>
      <c r="CK386" s="93"/>
      <c r="CL386" s="150"/>
      <c r="CM386" s="159"/>
      <c r="CN386" s="113"/>
      <c r="CO386" s="113"/>
      <c r="CP386" s="126"/>
      <c r="CQ386" s="159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58"/>
      <c r="DG386" s="164" t="str">
        <f t="shared" si="22"/>
        <v/>
      </c>
      <c r="DH386" s="162"/>
      <c r="DI386" s="94" t="str">
        <f t="shared" si="23"/>
        <v/>
      </c>
      <c r="DJ386" s="181"/>
      <c r="DK386" s="37" t="e">
        <f>VLOOKUP(B386,Facility_Information!$B$6:$O$136,14,FALSE)</f>
        <v>#N/A</v>
      </c>
      <c r="DL386">
        <f t="shared" si="20"/>
        <v>0</v>
      </c>
      <c r="DM386" s="234" t="str">
        <f t="shared" si="21"/>
        <v/>
      </c>
    </row>
    <row r="387" spans="1:117" x14ac:dyDescent="0.25">
      <c r="A387" s="148"/>
      <c r="B387" s="142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122"/>
      <c r="W387" s="123"/>
      <c r="X387" s="232"/>
      <c r="Y387" s="232"/>
      <c r="Z387" s="125"/>
      <c r="AA387" s="124"/>
      <c r="AB387" s="125"/>
      <c r="AC387" s="124"/>
      <c r="AD387" s="124"/>
      <c r="AE387" s="124"/>
      <c r="AF387" s="125"/>
      <c r="AG387" s="124"/>
      <c r="AH387" s="124"/>
      <c r="AI387" s="124"/>
      <c r="AJ387" s="125"/>
      <c r="AK387" s="126"/>
      <c r="AL387" s="85"/>
      <c r="AM387" s="85"/>
      <c r="AN387" s="85"/>
      <c r="AO387" s="85"/>
      <c r="AP387" s="251"/>
      <c r="AQ387" s="251"/>
      <c r="AR387" s="251"/>
      <c r="AS387" s="251"/>
      <c r="AT387" s="85"/>
      <c r="AU387" s="85"/>
      <c r="AV387" s="85"/>
      <c r="AW387" s="85"/>
      <c r="AX387" s="127"/>
      <c r="AY387" s="93"/>
      <c r="AZ387" s="93"/>
      <c r="BA387" s="93"/>
      <c r="BB387" s="93"/>
      <c r="BC387" s="150"/>
      <c r="BD387" s="160"/>
      <c r="BE387" s="151"/>
      <c r="BF387" s="150"/>
      <c r="BG387" s="151"/>
      <c r="BH387" s="93"/>
      <c r="BI387" s="93"/>
      <c r="BJ387" s="93"/>
      <c r="BK387" s="93"/>
      <c r="BL387" s="161"/>
      <c r="BM387" s="128"/>
      <c r="BN387" s="128"/>
      <c r="BO387" s="163"/>
      <c r="BP387" s="159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58"/>
      <c r="CD387" s="127"/>
      <c r="CE387" s="150"/>
      <c r="CF387" s="151"/>
      <c r="CG387" s="150"/>
      <c r="CH387" s="151"/>
      <c r="CI387" s="93"/>
      <c r="CJ387" s="93"/>
      <c r="CK387" s="93"/>
      <c r="CL387" s="150"/>
      <c r="CM387" s="159"/>
      <c r="CN387" s="113"/>
      <c r="CO387" s="113"/>
      <c r="CP387" s="126"/>
      <c r="CQ387" s="159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58"/>
      <c r="DG387" s="164" t="str">
        <f t="shared" si="22"/>
        <v/>
      </c>
      <c r="DH387" s="162"/>
      <c r="DI387" s="94" t="str">
        <f t="shared" si="23"/>
        <v/>
      </c>
      <c r="DJ387" s="181"/>
      <c r="DK387" s="37" t="e">
        <f>VLOOKUP(B387,Facility_Information!$B$6:$O$136,14,FALSE)</f>
        <v>#N/A</v>
      </c>
      <c r="DL387">
        <f t="shared" si="20"/>
        <v>0</v>
      </c>
      <c r="DM387" s="234" t="str">
        <f t="shared" si="21"/>
        <v/>
      </c>
    </row>
    <row r="388" spans="1:117" x14ac:dyDescent="0.25">
      <c r="A388" s="148"/>
      <c r="B388" s="142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122"/>
      <c r="W388" s="123"/>
      <c r="X388" s="232"/>
      <c r="Y388" s="232"/>
      <c r="Z388" s="125"/>
      <c r="AA388" s="124"/>
      <c r="AB388" s="125"/>
      <c r="AC388" s="124"/>
      <c r="AD388" s="124"/>
      <c r="AE388" s="124"/>
      <c r="AF388" s="125"/>
      <c r="AG388" s="124"/>
      <c r="AH388" s="124"/>
      <c r="AI388" s="124"/>
      <c r="AJ388" s="125"/>
      <c r="AK388" s="126"/>
      <c r="AL388" s="85"/>
      <c r="AM388" s="85"/>
      <c r="AN388" s="85"/>
      <c r="AO388" s="85"/>
      <c r="AP388" s="251"/>
      <c r="AQ388" s="251"/>
      <c r="AR388" s="251"/>
      <c r="AS388" s="251"/>
      <c r="AT388" s="85"/>
      <c r="AU388" s="85"/>
      <c r="AV388" s="85"/>
      <c r="AW388" s="85"/>
      <c r="AX388" s="127"/>
      <c r="AY388" s="93"/>
      <c r="AZ388" s="93"/>
      <c r="BA388" s="93"/>
      <c r="BB388" s="93"/>
      <c r="BC388" s="150"/>
      <c r="BD388" s="160"/>
      <c r="BE388" s="151"/>
      <c r="BF388" s="150"/>
      <c r="BG388" s="151"/>
      <c r="BH388" s="93"/>
      <c r="BI388" s="93"/>
      <c r="BJ388" s="93"/>
      <c r="BK388" s="93"/>
      <c r="BL388" s="161"/>
      <c r="BM388" s="128"/>
      <c r="BN388" s="128"/>
      <c r="BO388" s="163"/>
      <c r="BP388" s="159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58"/>
      <c r="CD388" s="127"/>
      <c r="CE388" s="150"/>
      <c r="CF388" s="151"/>
      <c r="CG388" s="150"/>
      <c r="CH388" s="151"/>
      <c r="CI388" s="93"/>
      <c r="CJ388" s="93"/>
      <c r="CK388" s="93"/>
      <c r="CL388" s="150"/>
      <c r="CM388" s="159"/>
      <c r="CN388" s="113"/>
      <c r="CO388" s="113"/>
      <c r="CP388" s="126"/>
      <c r="CQ388" s="159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58"/>
      <c r="DG388" s="164" t="str">
        <f t="shared" si="22"/>
        <v/>
      </c>
      <c r="DH388" s="162"/>
      <c r="DI388" s="94" t="str">
        <f t="shared" si="23"/>
        <v/>
      </c>
      <c r="DJ388" s="181"/>
      <c r="DK388" s="37" t="e">
        <f>VLOOKUP(B388,Facility_Information!$B$6:$O$136,14,FALSE)</f>
        <v>#N/A</v>
      </c>
      <c r="DL388">
        <f t="shared" si="20"/>
        <v>0</v>
      </c>
      <c r="DM388" s="234" t="str">
        <f t="shared" si="21"/>
        <v/>
      </c>
    </row>
    <row r="389" spans="1:117" x14ac:dyDescent="0.25">
      <c r="A389" s="148"/>
      <c r="B389" s="142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122"/>
      <c r="W389" s="123"/>
      <c r="X389" s="232"/>
      <c r="Y389" s="232"/>
      <c r="Z389" s="125"/>
      <c r="AA389" s="124"/>
      <c r="AB389" s="125"/>
      <c r="AC389" s="124"/>
      <c r="AD389" s="124"/>
      <c r="AE389" s="124"/>
      <c r="AF389" s="125"/>
      <c r="AG389" s="124"/>
      <c r="AH389" s="124"/>
      <c r="AI389" s="124"/>
      <c r="AJ389" s="125"/>
      <c r="AK389" s="126"/>
      <c r="AL389" s="85"/>
      <c r="AM389" s="85"/>
      <c r="AN389" s="85"/>
      <c r="AO389" s="85"/>
      <c r="AP389" s="251"/>
      <c r="AQ389" s="251"/>
      <c r="AR389" s="251"/>
      <c r="AS389" s="251"/>
      <c r="AT389" s="85"/>
      <c r="AU389" s="85"/>
      <c r="AV389" s="85"/>
      <c r="AW389" s="85"/>
      <c r="AX389" s="127"/>
      <c r="AY389" s="93"/>
      <c r="AZ389" s="93"/>
      <c r="BA389" s="93"/>
      <c r="BB389" s="93"/>
      <c r="BC389" s="150"/>
      <c r="BD389" s="160"/>
      <c r="BE389" s="151"/>
      <c r="BF389" s="150"/>
      <c r="BG389" s="151"/>
      <c r="BH389" s="93"/>
      <c r="BI389" s="93"/>
      <c r="BJ389" s="93"/>
      <c r="BK389" s="93"/>
      <c r="BL389" s="161"/>
      <c r="BM389" s="128"/>
      <c r="BN389" s="128"/>
      <c r="BO389" s="163"/>
      <c r="BP389" s="159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58"/>
      <c r="CD389" s="127"/>
      <c r="CE389" s="150"/>
      <c r="CF389" s="151"/>
      <c r="CG389" s="150"/>
      <c r="CH389" s="151"/>
      <c r="CI389" s="93"/>
      <c r="CJ389" s="93"/>
      <c r="CK389" s="93"/>
      <c r="CL389" s="150"/>
      <c r="CM389" s="159"/>
      <c r="CN389" s="113"/>
      <c r="CO389" s="113"/>
      <c r="CP389" s="126"/>
      <c r="CQ389" s="159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58"/>
      <c r="DG389" s="164" t="str">
        <f t="shared" si="22"/>
        <v/>
      </c>
      <c r="DH389" s="162"/>
      <c r="DI389" s="94" t="str">
        <f t="shared" si="23"/>
        <v/>
      </c>
      <c r="DJ389" s="181"/>
      <c r="DK389" s="37" t="e">
        <f>VLOOKUP(B389,Facility_Information!$B$6:$O$136,14,FALSE)</f>
        <v>#N/A</v>
      </c>
      <c r="DL389">
        <f t="shared" si="20"/>
        <v>0</v>
      </c>
      <c r="DM389" s="234" t="str">
        <f t="shared" si="21"/>
        <v/>
      </c>
    </row>
    <row r="390" spans="1:117" x14ac:dyDescent="0.25">
      <c r="A390" s="148"/>
      <c r="B390" s="142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122"/>
      <c r="W390" s="123"/>
      <c r="X390" s="232"/>
      <c r="Y390" s="232"/>
      <c r="Z390" s="125"/>
      <c r="AA390" s="124"/>
      <c r="AB390" s="125"/>
      <c r="AC390" s="124"/>
      <c r="AD390" s="124"/>
      <c r="AE390" s="124"/>
      <c r="AF390" s="125"/>
      <c r="AG390" s="124"/>
      <c r="AH390" s="124"/>
      <c r="AI390" s="124"/>
      <c r="AJ390" s="125"/>
      <c r="AK390" s="126"/>
      <c r="AL390" s="85"/>
      <c r="AM390" s="85"/>
      <c r="AN390" s="85"/>
      <c r="AO390" s="85"/>
      <c r="AP390" s="251"/>
      <c r="AQ390" s="251"/>
      <c r="AR390" s="251"/>
      <c r="AS390" s="251"/>
      <c r="AT390" s="85"/>
      <c r="AU390" s="85"/>
      <c r="AV390" s="85"/>
      <c r="AW390" s="85"/>
      <c r="AX390" s="127"/>
      <c r="AY390" s="93"/>
      <c r="AZ390" s="93"/>
      <c r="BA390" s="93"/>
      <c r="BB390" s="93"/>
      <c r="BC390" s="150"/>
      <c r="BD390" s="160"/>
      <c r="BE390" s="151"/>
      <c r="BF390" s="150"/>
      <c r="BG390" s="151"/>
      <c r="BH390" s="93"/>
      <c r="BI390" s="93"/>
      <c r="BJ390" s="93"/>
      <c r="BK390" s="93"/>
      <c r="BL390" s="161"/>
      <c r="BM390" s="128"/>
      <c r="BN390" s="128"/>
      <c r="BO390" s="163"/>
      <c r="BP390" s="159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58"/>
      <c r="CD390" s="127"/>
      <c r="CE390" s="150"/>
      <c r="CF390" s="151"/>
      <c r="CG390" s="150"/>
      <c r="CH390" s="151"/>
      <c r="CI390" s="93"/>
      <c r="CJ390" s="93"/>
      <c r="CK390" s="93"/>
      <c r="CL390" s="150"/>
      <c r="CM390" s="159"/>
      <c r="CN390" s="113"/>
      <c r="CO390" s="113"/>
      <c r="CP390" s="126"/>
      <c r="CQ390" s="159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58"/>
      <c r="DG390" s="164" t="str">
        <f t="shared" si="22"/>
        <v/>
      </c>
      <c r="DH390" s="162"/>
      <c r="DI390" s="94" t="str">
        <f t="shared" si="23"/>
        <v/>
      </c>
      <c r="DJ390" s="181"/>
      <c r="DK390" s="37" t="e">
        <f>VLOOKUP(B390,Facility_Information!$B$6:$O$136,14,FALSE)</f>
        <v>#N/A</v>
      </c>
      <c r="DL390">
        <f t="shared" ref="DL390:DL453" si="24">SUM(COUNTA(AL390,AP390,AT390))</f>
        <v>0</v>
      </c>
      <c r="DM390" s="234" t="str">
        <f t="shared" ref="DM390:DM453" si="25">IF(DL390&gt;3,"Check # of Causal Factors selected", "")</f>
        <v/>
      </c>
    </row>
    <row r="391" spans="1:117" x14ac:dyDescent="0.25">
      <c r="A391" s="148"/>
      <c r="B391" s="142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122"/>
      <c r="W391" s="123"/>
      <c r="X391" s="232"/>
      <c r="Y391" s="232"/>
      <c r="Z391" s="125"/>
      <c r="AA391" s="124"/>
      <c r="AB391" s="125"/>
      <c r="AC391" s="124"/>
      <c r="AD391" s="124"/>
      <c r="AE391" s="124"/>
      <c r="AF391" s="125"/>
      <c r="AG391" s="124"/>
      <c r="AH391" s="124"/>
      <c r="AI391" s="124"/>
      <c r="AJ391" s="125"/>
      <c r="AK391" s="126"/>
      <c r="AL391" s="85"/>
      <c r="AM391" s="85"/>
      <c r="AN391" s="85"/>
      <c r="AO391" s="85"/>
      <c r="AP391" s="251"/>
      <c r="AQ391" s="251"/>
      <c r="AR391" s="251"/>
      <c r="AS391" s="251"/>
      <c r="AT391" s="85"/>
      <c r="AU391" s="85"/>
      <c r="AV391" s="85"/>
      <c r="AW391" s="85"/>
      <c r="AX391" s="127"/>
      <c r="AY391" s="93"/>
      <c r="AZ391" s="93"/>
      <c r="BA391" s="93"/>
      <c r="BB391" s="93"/>
      <c r="BC391" s="150"/>
      <c r="BD391" s="160"/>
      <c r="BE391" s="151"/>
      <c r="BF391" s="150"/>
      <c r="BG391" s="151"/>
      <c r="BH391" s="93"/>
      <c r="BI391" s="93"/>
      <c r="BJ391" s="93"/>
      <c r="BK391" s="93"/>
      <c r="BL391" s="161"/>
      <c r="BM391" s="128"/>
      <c r="BN391" s="128"/>
      <c r="BO391" s="163"/>
      <c r="BP391" s="159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58"/>
      <c r="CD391" s="127"/>
      <c r="CE391" s="150"/>
      <c r="CF391" s="151"/>
      <c r="CG391" s="150"/>
      <c r="CH391" s="151"/>
      <c r="CI391" s="93"/>
      <c r="CJ391" s="93"/>
      <c r="CK391" s="93"/>
      <c r="CL391" s="150"/>
      <c r="CM391" s="159"/>
      <c r="CN391" s="113"/>
      <c r="CO391" s="113"/>
      <c r="CP391" s="126"/>
      <c r="CQ391" s="159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58"/>
      <c r="DG391" s="164" t="str">
        <f t="shared" ref="DG391:DG454" si="26">IF(AX391&gt;0,"Tier 1",IF(AY391&gt;0,"Tier 1",IF(AZ391&gt;0,"Tier 1",IF(BA391&gt;0,"Tier 1",IF(BB391&gt;0,"Tier 1",IF(BC391&gt;0,"Tier 1",IF(BD391="yes","Tier 1",IF(BE391="yes","Tier 1",IF(BF391="yes","Tier 1",IF(BG391="via Downstream Destructive Device","Tier 1",IF(BG391="Directly to Atmosphere","Tier 1",IF(BH391="yes","Tier 1",IF(BI391="yes","Tier 1",IF(BJ391="yes","Tier 1",IF(BK391="yes","Tier 1",IF(BL391="Yes","Tier 1",IF(BM391="Yes","Tier 1",IF(BN391="Yes","Tier 1",IF(BO391="Yes","Tier 1",IF(BP391="Yes","Tier 1",IF(BR391="Yes","Tier 1",IF(BT391="Yes","Tier 1",IF(BV391="Yes","Tier 1",IF(BX391="Yes","Tier 1",IF(BZ391="Yes","Tier 1",IF(CB391="Yes","Tier 1",IF(CD391&gt;0,"Tier 2",IF(CE391&gt;0,"Tier 2",IF(CF391="yes","Tier 2",IF(CG391="yes","Tier 2",IF(CH391="via Downstream Destructive Device","Tier 2",IF(CH391="Directly to Atmosphere","Tier 2",IF(CI391="yes","Tier 2",IF(CJ391="yes","Tier 2",IF(CK391="yes","Tier 2",IF(CL391="yes","Tier 2",IF(CM391="Yes","Tier 2",IF(CN391="Yes","Tier 2",IF(CO391="Yes","Tier 2",IF(CP391="Yes","Tier 2",IF(CQ391="Yes","Tier 2",IF(CS391="Yes","Tier 2",IF(CU391="Yes","Tier 2",IF(CW391="Yes","Tier 2",IF(CY391="Yes","Tier 2",IF(DA391="Yes","Tier 2",IF(DC391="Yes","Tier 2",IF(DE391="Yes","Tier 2",""))))))))))))))))))))))))))))))))))))))))))))))))</f>
        <v/>
      </c>
      <c r="DH391" s="162"/>
      <c r="DI391" s="94" t="str">
        <f t="shared" ref="DI391:DI454" si="27">IF(COUNTA(CD391:DF391)&gt;0,1,"")</f>
        <v/>
      </c>
      <c r="DJ391" s="181"/>
      <c r="DK391" s="37" t="e">
        <f>VLOOKUP(B391,Facility_Information!$B$6:$O$136,14,FALSE)</f>
        <v>#N/A</v>
      </c>
      <c r="DL391">
        <f t="shared" si="24"/>
        <v>0</v>
      </c>
      <c r="DM391" s="234" t="str">
        <f t="shared" si="25"/>
        <v/>
      </c>
    </row>
    <row r="392" spans="1:117" x14ac:dyDescent="0.25">
      <c r="A392" s="148"/>
      <c r="B392" s="142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122"/>
      <c r="W392" s="123"/>
      <c r="X392" s="232"/>
      <c r="Y392" s="232"/>
      <c r="Z392" s="125"/>
      <c r="AA392" s="124"/>
      <c r="AB392" s="125"/>
      <c r="AC392" s="124"/>
      <c r="AD392" s="124"/>
      <c r="AE392" s="124"/>
      <c r="AF392" s="125"/>
      <c r="AG392" s="124"/>
      <c r="AH392" s="124"/>
      <c r="AI392" s="124"/>
      <c r="AJ392" s="125"/>
      <c r="AK392" s="126"/>
      <c r="AL392" s="85"/>
      <c r="AM392" s="85"/>
      <c r="AN392" s="85"/>
      <c r="AO392" s="85"/>
      <c r="AP392" s="251"/>
      <c r="AQ392" s="251"/>
      <c r="AR392" s="251"/>
      <c r="AS392" s="251"/>
      <c r="AT392" s="85"/>
      <c r="AU392" s="85"/>
      <c r="AV392" s="85"/>
      <c r="AW392" s="85"/>
      <c r="AX392" s="127"/>
      <c r="AY392" s="93"/>
      <c r="AZ392" s="93"/>
      <c r="BA392" s="93"/>
      <c r="BB392" s="93"/>
      <c r="BC392" s="150"/>
      <c r="BD392" s="160"/>
      <c r="BE392" s="151"/>
      <c r="BF392" s="150"/>
      <c r="BG392" s="151"/>
      <c r="BH392" s="93"/>
      <c r="BI392" s="93"/>
      <c r="BJ392" s="93"/>
      <c r="BK392" s="93"/>
      <c r="BL392" s="161"/>
      <c r="BM392" s="128"/>
      <c r="BN392" s="128"/>
      <c r="BO392" s="163"/>
      <c r="BP392" s="159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58"/>
      <c r="CD392" s="127"/>
      <c r="CE392" s="150"/>
      <c r="CF392" s="151"/>
      <c r="CG392" s="150"/>
      <c r="CH392" s="151"/>
      <c r="CI392" s="93"/>
      <c r="CJ392" s="93"/>
      <c r="CK392" s="93"/>
      <c r="CL392" s="150"/>
      <c r="CM392" s="159"/>
      <c r="CN392" s="113"/>
      <c r="CO392" s="113"/>
      <c r="CP392" s="126"/>
      <c r="CQ392" s="159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58"/>
      <c r="DG392" s="164" t="str">
        <f t="shared" si="26"/>
        <v/>
      </c>
      <c r="DH392" s="162"/>
      <c r="DI392" s="94" t="str">
        <f t="shared" si="27"/>
        <v/>
      </c>
      <c r="DJ392" s="181"/>
      <c r="DK392" s="37" t="e">
        <f>VLOOKUP(B392,Facility_Information!$B$6:$O$136,14,FALSE)</f>
        <v>#N/A</v>
      </c>
      <c r="DL392">
        <f t="shared" si="24"/>
        <v>0</v>
      </c>
      <c r="DM392" s="234" t="str">
        <f t="shared" si="25"/>
        <v/>
      </c>
    </row>
    <row r="393" spans="1:117" x14ac:dyDescent="0.25">
      <c r="A393" s="148"/>
      <c r="B393" s="142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122"/>
      <c r="W393" s="123"/>
      <c r="X393" s="232"/>
      <c r="Y393" s="232"/>
      <c r="Z393" s="125"/>
      <c r="AA393" s="124"/>
      <c r="AB393" s="125"/>
      <c r="AC393" s="124"/>
      <c r="AD393" s="124"/>
      <c r="AE393" s="124"/>
      <c r="AF393" s="125"/>
      <c r="AG393" s="124"/>
      <c r="AH393" s="124"/>
      <c r="AI393" s="124"/>
      <c r="AJ393" s="125"/>
      <c r="AK393" s="126"/>
      <c r="AL393" s="85"/>
      <c r="AM393" s="85"/>
      <c r="AN393" s="85"/>
      <c r="AO393" s="85"/>
      <c r="AP393" s="251"/>
      <c r="AQ393" s="251"/>
      <c r="AR393" s="251"/>
      <c r="AS393" s="251"/>
      <c r="AT393" s="85"/>
      <c r="AU393" s="85"/>
      <c r="AV393" s="85"/>
      <c r="AW393" s="85"/>
      <c r="AX393" s="127"/>
      <c r="AY393" s="93"/>
      <c r="AZ393" s="93"/>
      <c r="BA393" s="93"/>
      <c r="BB393" s="93"/>
      <c r="BC393" s="150"/>
      <c r="BD393" s="160"/>
      <c r="BE393" s="151"/>
      <c r="BF393" s="150"/>
      <c r="BG393" s="151"/>
      <c r="BH393" s="93"/>
      <c r="BI393" s="93"/>
      <c r="BJ393" s="93"/>
      <c r="BK393" s="93"/>
      <c r="BL393" s="161"/>
      <c r="BM393" s="128"/>
      <c r="BN393" s="128"/>
      <c r="BO393" s="163"/>
      <c r="BP393" s="159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58"/>
      <c r="CD393" s="127"/>
      <c r="CE393" s="150"/>
      <c r="CF393" s="151"/>
      <c r="CG393" s="150"/>
      <c r="CH393" s="151"/>
      <c r="CI393" s="93"/>
      <c r="CJ393" s="93"/>
      <c r="CK393" s="93"/>
      <c r="CL393" s="150"/>
      <c r="CM393" s="159"/>
      <c r="CN393" s="113"/>
      <c r="CO393" s="113"/>
      <c r="CP393" s="126"/>
      <c r="CQ393" s="159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58"/>
      <c r="DG393" s="164" t="str">
        <f t="shared" si="26"/>
        <v/>
      </c>
      <c r="DH393" s="162"/>
      <c r="DI393" s="94" t="str">
        <f t="shared" si="27"/>
        <v/>
      </c>
      <c r="DJ393" s="181"/>
      <c r="DK393" s="37" t="e">
        <f>VLOOKUP(B393,Facility_Information!$B$6:$O$136,14,FALSE)</f>
        <v>#N/A</v>
      </c>
      <c r="DL393">
        <f t="shared" si="24"/>
        <v>0</v>
      </c>
      <c r="DM393" s="234" t="str">
        <f t="shared" si="25"/>
        <v/>
      </c>
    </row>
    <row r="394" spans="1:117" x14ac:dyDescent="0.25">
      <c r="A394" s="148"/>
      <c r="B394" s="142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122"/>
      <c r="W394" s="123"/>
      <c r="X394" s="232"/>
      <c r="Y394" s="232"/>
      <c r="Z394" s="125"/>
      <c r="AA394" s="124"/>
      <c r="AB394" s="125"/>
      <c r="AC394" s="124"/>
      <c r="AD394" s="124"/>
      <c r="AE394" s="124"/>
      <c r="AF394" s="125"/>
      <c r="AG394" s="124"/>
      <c r="AH394" s="124"/>
      <c r="AI394" s="124"/>
      <c r="AJ394" s="125"/>
      <c r="AK394" s="126"/>
      <c r="AL394" s="85"/>
      <c r="AM394" s="85"/>
      <c r="AN394" s="85"/>
      <c r="AO394" s="85"/>
      <c r="AP394" s="251"/>
      <c r="AQ394" s="251"/>
      <c r="AR394" s="251"/>
      <c r="AS394" s="251"/>
      <c r="AT394" s="85"/>
      <c r="AU394" s="85"/>
      <c r="AV394" s="85"/>
      <c r="AW394" s="85"/>
      <c r="AX394" s="127"/>
      <c r="AY394" s="93"/>
      <c r="AZ394" s="93"/>
      <c r="BA394" s="93"/>
      <c r="BB394" s="93"/>
      <c r="BC394" s="150"/>
      <c r="BD394" s="160"/>
      <c r="BE394" s="151"/>
      <c r="BF394" s="150"/>
      <c r="BG394" s="151"/>
      <c r="BH394" s="93"/>
      <c r="BI394" s="93"/>
      <c r="BJ394" s="93"/>
      <c r="BK394" s="93"/>
      <c r="BL394" s="161"/>
      <c r="BM394" s="128"/>
      <c r="BN394" s="128"/>
      <c r="BO394" s="163"/>
      <c r="BP394" s="159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58"/>
      <c r="CD394" s="127"/>
      <c r="CE394" s="150"/>
      <c r="CF394" s="151"/>
      <c r="CG394" s="150"/>
      <c r="CH394" s="151"/>
      <c r="CI394" s="93"/>
      <c r="CJ394" s="93"/>
      <c r="CK394" s="93"/>
      <c r="CL394" s="150"/>
      <c r="CM394" s="159"/>
      <c r="CN394" s="113"/>
      <c r="CO394" s="113"/>
      <c r="CP394" s="126"/>
      <c r="CQ394" s="159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58"/>
      <c r="DG394" s="164" t="str">
        <f t="shared" si="26"/>
        <v/>
      </c>
      <c r="DH394" s="162"/>
      <c r="DI394" s="94" t="str">
        <f t="shared" si="27"/>
        <v/>
      </c>
      <c r="DJ394" s="181"/>
      <c r="DK394" s="37" t="e">
        <f>VLOOKUP(B394,Facility_Information!$B$6:$O$136,14,FALSE)</f>
        <v>#N/A</v>
      </c>
      <c r="DL394">
        <f t="shared" si="24"/>
        <v>0</v>
      </c>
      <c r="DM394" s="234" t="str">
        <f t="shared" si="25"/>
        <v/>
      </c>
    </row>
    <row r="395" spans="1:117" x14ac:dyDescent="0.25">
      <c r="A395" s="148"/>
      <c r="B395" s="142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122"/>
      <c r="W395" s="123"/>
      <c r="X395" s="232"/>
      <c r="Y395" s="232"/>
      <c r="Z395" s="125"/>
      <c r="AA395" s="124"/>
      <c r="AB395" s="125"/>
      <c r="AC395" s="124"/>
      <c r="AD395" s="124"/>
      <c r="AE395" s="124"/>
      <c r="AF395" s="125"/>
      <c r="AG395" s="124"/>
      <c r="AH395" s="124"/>
      <c r="AI395" s="124"/>
      <c r="AJ395" s="125"/>
      <c r="AK395" s="126"/>
      <c r="AL395" s="85"/>
      <c r="AM395" s="85"/>
      <c r="AN395" s="85"/>
      <c r="AO395" s="85"/>
      <c r="AP395" s="251"/>
      <c r="AQ395" s="251"/>
      <c r="AR395" s="251"/>
      <c r="AS395" s="251"/>
      <c r="AT395" s="85"/>
      <c r="AU395" s="85"/>
      <c r="AV395" s="85"/>
      <c r="AW395" s="85"/>
      <c r="AX395" s="127"/>
      <c r="AY395" s="93"/>
      <c r="AZ395" s="93"/>
      <c r="BA395" s="93"/>
      <c r="BB395" s="93"/>
      <c r="BC395" s="150"/>
      <c r="BD395" s="160"/>
      <c r="BE395" s="151"/>
      <c r="BF395" s="150"/>
      <c r="BG395" s="151"/>
      <c r="BH395" s="93"/>
      <c r="BI395" s="93"/>
      <c r="BJ395" s="93"/>
      <c r="BK395" s="93"/>
      <c r="BL395" s="161"/>
      <c r="BM395" s="128"/>
      <c r="BN395" s="128"/>
      <c r="BO395" s="163"/>
      <c r="BP395" s="159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58"/>
      <c r="CD395" s="127"/>
      <c r="CE395" s="150"/>
      <c r="CF395" s="151"/>
      <c r="CG395" s="150"/>
      <c r="CH395" s="151"/>
      <c r="CI395" s="93"/>
      <c r="CJ395" s="93"/>
      <c r="CK395" s="93"/>
      <c r="CL395" s="150"/>
      <c r="CM395" s="159"/>
      <c r="CN395" s="113"/>
      <c r="CO395" s="113"/>
      <c r="CP395" s="126"/>
      <c r="CQ395" s="159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58"/>
      <c r="DG395" s="164" t="str">
        <f t="shared" si="26"/>
        <v/>
      </c>
      <c r="DH395" s="162"/>
      <c r="DI395" s="94" t="str">
        <f t="shared" si="27"/>
        <v/>
      </c>
      <c r="DJ395" s="181"/>
      <c r="DK395" s="37" t="e">
        <f>VLOOKUP(B395,Facility_Information!$B$6:$O$136,14,FALSE)</f>
        <v>#N/A</v>
      </c>
      <c r="DL395">
        <f t="shared" si="24"/>
        <v>0</v>
      </c>
      <c r="DM395" s="234" t="str">
        <f t="shared" si="25"/>
        <v/>
      </c>
    </row>
    <row r="396" spans="1:117" x14ac:dyDescent="0.25">
      <c r="A396" s="148"/>
      <c r="B396" s="142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122"/>
      <c r="W396" s="123"/>
      <c r="X396" s="232"/>
      <c r="Y396" s="232"/>
      <c r="Z396" s="125"/>
      <c r="AA396" s="124"/>
      <c r="AB396" s="125"/>
      <c r="AC396" s="124"/>
      <c r="AD396" s="124"/>
      <c r="AE396" s="124"/>
      <c r="AF396" s="125"/>
      <c r="AG396" s="124"/>
      <c r="AH396" s="124"/>
      <c r="AI396" s="124"/>
      <c r="AJ396" s="125"/>
      <c r="AK396" s="126"/>
      <c r="AL396" s="85"/>
      <c r="AM396" s="85"/>
      <c r="AN396" s="85"/>
      <c r="AO396" s="85"/>
      <c r="AP396" s="251"/>
      <c r="AQ396" s="251"/>
      <c r="AR396" s="251"/>
      <c r="AS396" s="251"/>
      <c r="AT396" s="85"/>
      <c r="AU396" s="85"/>
      <c r="AV396" s="85"/>
      <c r="AW396" s="85"/>
      <c r="AX396" s="127"/>
      <c r="AY396" s="93"/>
      <c r="AZ396" s="93"/>
      <c r="BA396" s="93"/>
      <c r="BB396" s="93"/>
      <c r="BC396" s="150"/>
      <c r="BD396" s="160"/>
      <c r="BE396" s="151"/>
      <c r="BF396" s="150"/>
      <c r="BG396" s="151"/>
      <c r="BH396" s="93"/>
      <c r="BI396" s="93"/>
      <c r="BJ396" s="93"/>
      <c r="BK396" s="93"/>
      <c r="BL396" s="161"/>
      <c r="BM396" s="128"/>
      <c r="BN396" s="128"/>
      <c r="BO396" s="163"/>
      <c r="BP396" s="159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58"/>
      <c r="CD396" s="127"/>
      <c r="CE396" s="150"/>
      <c r="CF396" s="151"/>
      <c r="CG396" s="150"/>
      <c r="CH396" s="151"/>
      <c r="CI396" s="93"/>
      <c r="CJ396" s="93"/>
      <c r="CK396" s="93"/>
      <c r="CL396" s="150"/>
      <c r="CM396" s="159"/>
      <c r="CN396" s="113"/>
      <c r="CO396" s="113"/>
      <c r="CP396" s="126"/>
      <c r="CQ396" s="159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58"/>
      <c r="DG396" s="164" t="str">
        <f t="shared" si="26"/>
        <v/>
      </c>
      <c r="DH396" s="162"/>
      <c r="DI396" s="94" t="str">
        <f t="shared" si="27"/>
        <v/>
      </c>
      <c r="DJ396" s="181"/>
      <c r="DK396" s="37" t="e">
        <f>VLOOKUP(B396,Facility_Information!$B$6:$O$136,14,FALSE)</f>
        <v>#N/A</v>
      </c>
      <c r="DL396">
        <f t="shared" si="24"/>
        <v>0</v>
      </c>
      <c r="DM396" s="234" t="str">
        <f t="shared" si="25"/>
        <v/>
      </c>
    </row>
    <row r="397" spans="1:117" x14ac:dyDescent="0.25">
      <c r="A397" s="148"/>
      <c r="B397" s="142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122"/>
      <c r="W397" s="123"/>
      <c r="X397" s="232"/>
      <c r="Y397" s="232"/>
      <c r="Z397" s="125"/>
      <c r="AA397" s="124"/>
      <c r="AB397" s="125"/>
      <c r="AC397" s="124"/>
      <c r="AD397" s="124"/>
      <c r="AE397" s="124"/>
      <c r="AF397" s="125"/>
      <c r="AG397" s="124"/>
      <c r="AH397" s="124"/>
      <c r="AI397" s="124"/>
      <c r="AJ397" s="125"/>
      <c r="AK397" s="126"/>
      <c r="AL397" s="85"/>
      <c r="AM397" s="85"/>
      <c r="AN397" s="85"/>
      <c r="AO397" s="85"/>
      <c r="AP397" s="251"/>
      <c r="AQ397" s="251"/>
      <c r="AR397" s="251"/>
      <c r="AS397" s="251"/>
      <c r="AT397" s="85"/>
      <c r="AU397" s="85"/>
      <c r="AV397" s="85"/>
      <c r="AW397" s="85"/>
      <c r="AX397" s="127"/>
      <c r="AY397" s="93"/>
      <c r="AZ397" s="93"/>
      <c r="BA397" s="93"/>
      <c r="BB397" s="93"/>
      <c r="BC397" s="150"/>
      <c r="BD397" s="160"/>
      <c r="BE397" s="151"/>
      <c r="BF397" s="150"/>
      <c r="BG397" s="151"/>
      <c r="BH397" s="93"/>
      <c r="BI397" s="93"/>
      <c r="BJ397" s="93"/>
      <c r="BK397" s="93"/>
      <c r="BL397" s="161"/>
      <c r="BM397" s="128"/>
      <c r="BN397" s="128"/>
      <c r="BO397" s="163"/>
      <c r="BP397" s="159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58"/>
      <c r="CD397" s="127"/>
      <c r="CE397" s="150"/>
      <c r="CF397" s="151"/>
      <c r="CG397" s="150"/>
      <c r="CH397" s="151"/>
      <c r="CI397" s="93"/>
      <c r="CJ397" s="93"/>
      <c r="CK397" s="93"/>
      <c r="CL397" s="150"/>
      <c r="CM397" s="159"/>
      <c r="CN397" s="113"/>
      <c r="CO397" s="113"/>
      <c r="CP397" s="126"/>
      <c r="CQ397" s="159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58"/>
      <c r="DG397" s="164" t="str">
        <f t="shared" si="26"/>
        <v/>
      </c>
      <c r="DH397" s="162"/>
      <c r="DI397" s="94" t="str">
        <f t="shared" si="27"/>
        <v/>
      </c>
      <c r="DJ397" s="181"/>
      <c r="DK397" s="37" t="e">
        <f>VLOOKUP(B397,Facility_Information!$B$6:$O$136,14,FALSE)</f>
        <v>#N/A</v>
      </c>
      <c r="DL397">
        <f t="shared" si="24"/>
        <v>0</v>
      </c>
      <c r="DM397" s="234" t="str">
        <f t="shared" si="25"/>
        <v/>
      </c>
    </row>
    <row r="398" spans="1:117" x14ac:dyDescent="0.25">
      <c r="A398" s="148"/>
      <c r="B398" s="142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122"/>
      <c r="W398" s="123"/>
      <c r="X398" s="232"/>
      <c r="Y398" s="232"/>
      <c r="Z398" s="125"/>
      <c r="AA398" s="124"/>
      <c r="AB398" s="125"/>
      <c r="AC398" s="124"/>
      <c r="AD398" s="124"/>
      <c r="AE398" s="124"/>
      <c r="AF398" s="125"/>
      <c r="AG398" s="124"/>
      <c r="AH398" s="124"/>
      <c r="AI398" s="124"/>
      <c r="AJ398" s="125"/>
      <c r="AK398" s="126"/>
      <c r="AL398" s="85"/>
      <c r="AM398" s="85"/>
      <c r="AN398" s="85"/>
      <c r="AO398" s="85"/>
      <c r="AP398" s="251"/>
      <c r="AQ398" s="251"/>
      <c r="AR398" s="251"/>
      <c r="AS398" s="251"/>
      <c r="AT398" s="85"/>
      <c r="AU398" s="85"/>
      <c r="AV398" s="85"/>
      <c r="AW398" s="85"/>
      <c r="AX398" s="127"/>
      <c r="AY398" s="93"/>
      <c r="AZ398" s="93"/>
      <c r="BA398" s="93"/>
      <c r="BB398" s="93"/>
      <c r="BC398" s="150"/>
      <c r="BD398" s="160"/>
      <c r="BE398" s="151"/>
      <c r="BF398" s="150"/>
      <c r="BG398" s="151"/>
      <c r="BH398" s="93"/>
      <c r="BI398" s="93"/>
      <c r="BJ398" s="93"/>
      <c r="BK398" s="93"/>
      <c r="BL398" s="161"/>
      <c r="BM398" s="128"/>
      <c r="BN398" s="128"/>
      <c r="BO398" s="163"/>
      <c r="BP398" s="159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58"/>
      <c r="CD398" s="127"/>
      <c r="CE398" s="150"/>
      <c r="CF398" s="151"/>
      <c r="CG398" s="150"/>
      <c r="CH398" s="151"/>
      <c r="CI398" s="93"/>
      <c r="CJ398" s="93"/>
      <c r="CK398" s="93"/>
      <c r="CL398" s="150"/>
      <c r="CM398" s="159"/>
      <c r="CN398" s="113"/>
      <c r="CO398" s="113"/>
      <c r="CP398" s="126"/>
      <c r="CQ398" s="159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58"/>
      <c r="DG398" s="164" t="str">
        <f t="shared" si="26"/>
        <v/>
      </c>
      <c r="DH398" s="162"/>
      <c r="DI398" s="94" t="str">
        <f t="shared" si="27"/>
        <v/>
      </c>
      <c r="DJ398" s="181"/>
      <c r="DK398" s="37" t="e">
        <f>VLOOKUP(B398,Facility_Information!$B$6:$O$136,14,FALSE)</f>
        <v>#N/A</v>
      </c>
      <c r="DL398">
        <f t="shared" si="24"/>
        <v>0</v>
      </c>
      <c r="DM398" s="234" t="str">
        <f t="shared" si="25"/>
        <v/>
      </c>
    </row>
    <row r="399" spans="1:117" x14ac:dyDescent="0.25">
      <c r="A399" s="148"/>
      <c r="B399" s="142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122"/>
      <c r="W399" s="123"/>
      <c r="X399" s="232"/>
      <c r="Y399" s="232"/>
      <c r="Z399" s="125"/>
      <c r="AA399" s="124"/>
      <c r="AB399" s="125"/>
      <c r="AC399" s="124"/>
      <c r="AD399" s="124"/>
      <c r="AE399" s="124"/>
      <c r="AF399" s="125"/>
      <c r="AG399" s="124"/>
      <c r="AH399" s="124"/>
      <c r="AI399" s="124"/>
      <c r="AJ399" s="125"/>
      <c r="AK399" s="126"/>
      <c r="AL399" s="85"/>
      <c r="AM399" s="85"/>
      <c r="AN399" s="85"/>
      <c r="AO399" s="85"/>
      <c r="AP399" s="251"/>
      <c r="AQ399" s="251"/>
      <c r="AR399" s="251"/>
      <c r="AS399" s="251"/>
      <c r="AT399" s="85"/>
      <c r="AU399" s="85"/>
      <c r="AV399" s="85"/>
      <c r="AW399" s="85"/>
      <c r="AX399" s="127"/>
      <c r="AY399" s="93"/>
      <c r="AZ399" s="93"/>
      <c r="BA399" s="93"/>
      <c r="BB399" s="93"/>
      <c r="BC399" s="150"/>
      <c r="BD399" s="160"/>
      <c r="BE399" s="151"/>
      <c r="BF399" s="150"/>
      <c r="BG399" s="151"/>
      <c r="BH399" s="93"/>
      <c r="BI399" s="93"/>
      <c r="BJ399" s="93"/>
      <c r="BK399" s="93"/>
      <c r="BL399" s="161"/>
      <c r="BM399" s="128"/>
      <c r="BN399" s="128"/>
      <c r="BO399" s="163"/>
      <c r="BP399" s="159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58"/>
      <c r="CD399" s="127"/>
      <c r="CE399" s="150"/>
      <c r="CF399" s="151"/>
      <c r="CG399" s="150"/>
      <c r="CH399" s="151"/>
      <c r="CI399" s="93"/>
      <c r="CJ399" s="93"/>
      <c r="CK399" s="93"/>
      <c r="CL399" s="150"/>
      <c r="CM399" s="159"/>
      <c r="CN399" s="113"/>
      <c r="CO399" s="113"/>
      <c r="CP399" s="126"/>
      <c r="CQ399" s="159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58"/>
      <c r="DG399" s="164" t="str">
        <f t="shared" si="26"/>
        <v/>
      </c>
      <c r="DH399" s="162"/>
      <c r="DI399" s="94" t="str">
        <f t="shared" si="27"/>
        <v/>
      </c>
      <c r="DJ399" s="181"/>
      <c r="DK399" s="37" t="e">
        <f>VLOOKUP(B399,Facility_Information!$B$6:$O$136,14,FALSE)</f>
        <v>#N/A</v>
      </c>
      <c r="DL399">
        <f t="shared" si="24"/>
        <v>0</v>
      </c>
      <c r="DM399" s="234" t="str">
        <f t="shared" si="25"/>
        <v/>
      </c>
    </row>
    <row r="400" spans="1:117" x14ac:dyDescent="0.25">
      <c r="A400" s="148"/>
      <c r="B400" s="142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122"/>
      <c r="W400" s="123"/>
      <c r="X400" s="232"/>
      <c r="Y400" s="232"/>
      <c r="Z400" s="125"/>
      <c r="AA400" s="124"/>
      <c r="AB400" s="125"/>
      <c r="AC400" s="124"/>
      <c r="AD400" s="124"/>
      <c r="AE400" s="124"/>
      <c r="AF400" s="125"/>
      <c r="AG400" s="124"/>
      <c r="AH400" s="124"/>
      <c r="AI400" s="124"/>
      <c r="AJ400" s="125"/>
      <c r="AK400" s="126"/>
      <c r="AL400" s="85"/>
      <c r="AM400" s="85"/>
      <c r="AN400" s="85"/>
      <c r="AO400" s="85"/>
      <c r="AP400" s="251"/>
      <c r="AQ400" s="251"/>
      <c r="AR400" s="251"/>
      <c r="AS400" s="251"/>
      <c r="AT400" s="85"/>
      <c r="AU400" s="85"/>
      <c r="AV400" s="85"/>
      <c r="AW400" s="85"/>
      <c r="AX400" s="127"/>
      <c r="AY400" s="93"/>
      <c r="AZ400" s="93"/>
      <c r="BA400" s="93"/>
      <c r="BB400" s="93"/>
      <c r="BC400" s="150"/>
      <c r="BD400" s="160"/>
      <c r="BE400" s="151"/>
      <c r="BF400" s="150"/>
      <c r="BG400" s="151"/>
      <c r="BH400" s="93"/>
      <c r="BI400" s="93"/>
      <c r="BJ400" s="93"/>
      <c r="BK400" s="93"/>
      <c r="BL400" s="161"/>
      <c r="BM400" s="128"/>
      <c r="BN400" s="128"/>
      <c r="BO400" s="163"/>
      <c r="BP400" s="159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58"/>
      <c r="CD400" s="127"/>
      <c r="CE400" s="150"/>
      <c r="CF400" s="151"/>
      <c r="CG400" s="150"/>
      <c r="CH400" s="151"/>
      <c r="CI400" s="93"/>
      <c r="CJ400" s="93"/>
      <c r="CK400" s="93"/>
      <c r="CL400" s="150"/>
      <c r="CM400" s="159"/>
      <c r="CN400" s="113"/>
      <c r="CO400" s="113"/>
      <c r="CP400" s="126"/>
      <c r="CQ400" s="159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58"/>
      <c r="DG400" s="164" t="str">
        <f t="shared" si="26"/>
        <v/>
      </c>
      <c r="DH400" s="162"/>
      <c r="DI400" s="94" t="str">
        <f t="shared" si="27"/>
        <v/>
      </c>
      <c r="DJ400" s="181"/>
      <c r="DK400" s="37" t="e">
        <f>VLOOKUP(B400,Facility_Information!$B$6:$O$136,14,FALSE)</f>
        <v>#N/A</v>
      </c>
      <c r="DL400">
        <f t="shared" si="24"/>
        <v>0</v>
      </c>
      <c r="DM400" s="234" t="str">
        <f t="shared" si="25"/>
        <v/>
      </c>
    </row>
    <row r="401" spans="1:117" x14ac:dyDescent="0.25">
      <c r="A401" s="148"/>
      <c r="B401" s="142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122"/>
      <c r="W401" s="123"/>
      <c r="X401" s="232"/>
      <c r="Y401" s="232"/>
      <c r="Z401" s="125"/>
      <c r="AA401" s="124"/>
      <c r="AB401" s="125"/>
      <c r="AC401" s="124"/>
      <c r="AD401" s="124"/>
      <c r="AE401" s="124"/>
      <c r="AF401" s="125"/>
      <c r="AG401" s="124"/>
      <c r="AH401" s="124"/>
      <c r="AI401" s="124"/>
      <c r="AJ401" s="125"/>
      <c r="AK401" s="126"/>
      <c r="AL401" s="85"/>
      <c r="AM401" s="85"/>
      <c r="AN401" s="85"/>
      <c r="AO401" s="85"/>
      <c r="AP401" s="251"/>
      <c r="AQ401" s="251"/>
      <c r="AR401" s="251"/>
      <c r="AS401" s="251"/>
      <c r="AT401" s="85"/>
      <c r="AU401" s="85"/>
      <c r="AV401" s="85"/>
      <c r="AW401" s="85"/>
      <c r="AX401" s="127"/>
      <c r="AY401" s="93"/>
      <c r="AZ401" s="93"/>
      <c r="BA401" s="93"/>
      <c r="BB401" s="93"/>
      <c r="BC401" s="150"/>
      <c r="BD401" s="160"/>
      <c r="BE401" s="151"/>
      <c r="BF401" s="150"/>
      <c r="BG401" s="151"/>
      <c r="BH401" s="93"/>
      <c r="BI401" s="93"/>
      <c r="BJ401" s="93"/>
      <c r="BK401" s="93"/>
      <c r="BL401" s="161"/>
      <c r="BM401" s="128"/>
      <c r="BN401" s="128"/>
      <c r="BO401" s="163"/>
      <c r="BP401" s="159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58"/>
      <c r="CD401" s="127"/>
      <c r="CE401" s="150"/>
      <c r="CF401" s="151"/>
      <c r="CG401" s="150"/>
      <c r="CH401" s="151"/>
      <c r="CI401" s="93"/>
      <c r="CJ401" s="93"/>
      <c r="CK401" s="93"/>
      <c r="CL401" s="150"/>
      <c r="CM401" s="159"/>
      <c r="CN401" s="113"/>
      <c r="CO401" s="113"/>
      <c r="CP401" s="126"/>
      <c r="CQ401" s="159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58"/>
      <c r="DG401" s="164" t="str">
        <f t="shared" si="26"/>
        <v/>
      </c>
      <c r="DH401" s="162"/>
      <c r="DI401" s="94" t="str">
        <f t="shared" si="27"/>
        <v/>
      </c>
      <c r="DJ401" s="181"/>
      <c r="DK401" s="37" t="e">
        <f>VLOOKUP(B401,Facility_Information!$B$6:$O$136,14,FALSE)</f>
        <v>#N/A</v>
      </c>
      <c r="DL401">
        <f t="shared" si="24"/>
        <v>0</v>
      </c>
      <c r="DM401" s="234" t="str">
        <f t="shared" si="25"/>
        <v/>
      </c>
    </row>
    <row r="402" spans="1:117" x14ac:dyDescent="0.25">
      <c r="A402" s="148"/>
      <c r="B402" s="142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122"/>
      <c r="W402" s="123"/>
      <c r="X402" s="232"/>
      <c r="Y402" s="232"/>
      <c r="Z402" s="125"/>
      <c r="AA402" s="124"/>
      <c r="AB402" s="125"/>
      <c r="AC402" s="124"/>
      <c r="AD402" s="124"/>
      <c r="AE402" s="124"/>
      <c r="AF402" s="125"/>
      <c r="AG402" s="124"/>
      <c r="AH402" s="124"/>
      <c r="AI402" s="124"/>
      <c r="AJ402" s="125"/>
      <c r="AK402" s="126"/>
      <c r="AL402" s="85"/>
      <c r="AM402" s="85"/>
      <c r="AN402" s="85"/>
      <c r="AO402" s="85"/>
      <c r="AP402" s="251"/>
      <c r="AQ402" s="251"/>
      <c r="AR402" s="251"/>
      <c r="AS402" s="251"/>
      <c r="AT402" s="85"/>
      <c r="AU402" s="85"/>
      <c r="AV402" s="85"/>
      <c r="AW402" s="85"/>
      <c r="AX402" s="127"/>
      <c r="AY402" s="93"/>
      <c r="AZ402" s="93"/>
      <c r="BA402" s="93"/>
      <c r="BB402" s="93"/>
      <c r="BC402" s="150"/>
      <c r="BD402" s="160"/>
      <c r="BE402" s="151"/>
      <c r="BF402" s="150"/>
      <c r="BG402" s="151"/>
      <c r="BH402" s="93"/>
      <c r="BI402" s="93"/>
      <c r="BJ402" s="93"/>
      <c r="BK402" s="93"/>
      <c r="BL402" s="161"/>
      <c r="BM402" s="128"/>
      <c r="BN402" s="128"/>
      <c r="BO402" s="163"/>
      <c r="BP402" s="159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58"/>
      <c r="CD402" s="127"/>
      <c r="CE402" s="150"/>
      <c r="CF402" s="151"/>
      <c r="CG402" s="150"/>
      <c r="CH402" s="151"/>
      <c r="CI402" s="93"/>
      <c r="CJ402" s="93"/>
      <c r="CK402" s="93"/>
      <c r="CL402" s="150"/>
      <c r="CM402" s="159"/>
      <c r="CN402" s="113"/>
      <c r="CO402" s="113"/>
      <c r="CP402" s="126"/>
      <c r="CQ402" s="159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58"/>
      <c r="DG402" s="164" t="str">
        <f t="shared" si="26"/>
        <v/>
      </c>
      <c r="DH402" s="162"/>
      <c r="DI402" s="94" t="str">
        <f t="shared" si="27"/>
        <v/>
      </c>
      <c r="DJ402" s="181"/>
      <c r="DK402" s="37" t="e">
        <f>VLOOKUP(B402,Facility_Information!$B$6:$O$136,14,FALSE)</f>
        <v>#N/A</v>
      </c>
      <c r="DL402">
        <f t="shared" si="24"/>
        <v>0</v>
      </c>
      <c r="DM402" s="234" t="str">
        <f t="shared" si="25"/>
        <v/>
      </c>
    </row>
    <row r="403" spans="1:117" x14ac:dyDescent="0.25">
      <c r="A403" s="148"/>
      <c r="B403" s="142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122"/>
      <c r="W403" s="123"/>
      <c r="X403" s="232"/>
      <c r="Y403" s="232"/>
      <c r="Z403" s="125"/>
      <c r="AA403" s="124"/>
      <c r="AB403" s="125"/>
      <c r="AC403" s="124"/>
      <c r="AD403" s="124"/>
      <c r="AE403" s="124"/>
      <c r="AF403" s="125"/>
      <c r="AG403" s="124"/>
      <c r="AH403" s="124"/>
      <c r="AI403" s="124"/>
      <c r="AJ403" s="125"/>
      <c r="AK403" s="126"/>
      <c r="AL403" s="85"/>
      <c r="AM403" s="85"/>
      <c r="AN403" s="85"/>
      <c r="AO403" s="85"/>
      <c r="AP403" s="251"/>
      <c r="AQ403" s="251"/>
      <c r="AR403" s="251"/>
      <c r="AS403" s="251"/>
      <c r="AT403" s="85"/>
      <c r="AU403" s="85"/>
      <c r="AV403" s="85"/>
      <c r="AW403" s="85"/>
      <c r="AX403" s="127"/>
      <c r="AY403" s="93"/>
      <c r="AZ403" s="93"/>
      <c r="BA403" s="93"/>
      <c r="BB403" s="93"/>
      <c r="BC403" s="150"/>
      <c r="BD403" s="160"/>
      <c r="BE403" s="151"/>
      <c r="BF403" s="150"/>
      <c r="BG403" s="151"/>
      <c r="BH403" s="93"/>
      <c r="BI403" s="93"/>
      <c r="BJ403" s="93"/>
      <c r="BK403" s="93"/>
      <c r="BL403" s="161"/>
      <c r="BM403" s="128"/>
      <c r="BN403" s="128"/>
      <c r="BO403" s="163"/>
      <c r="BP403" s="159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58"/>
      <c r="CD403" s="127"/>
      <c r="CE403" s="150"/>
      <c r="CF403" s="151"/>
      <c r="CG403" s="150"/>
      <c r="CH403" s="151"/>
      <c r="CI403" s="93"/>
      <c r="CJ403" s="93"/>
      <c r="CK403" s="93"/>
      <c r="CL403" s="150"/>
      <c r="CM403" s="159"/>
      <c r="CN403" s="113"/>
      <c r="CO403" s="113"/>
      <c r="CP403" s="126"/>
      <c r="CQ403" s="159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58"/>
      <c r="DG403" s="164" t="str">
        <f t="shared" si="26"/>
        <v/>
      </c>
      <c r="DH403" s="162"/>
      <c r="DI403" s="94" t="str">
        <f t="shared" si="27"/>
        <v/>
      </c>
      <c r="DJ403" s="181"/>
      <c r="DK403" s="37" t="e">
        <f>VLOOKUP(B403,Facility_Information!$B$6:$O$136,14,FALSE)</f>
        <v>#N/A</v>
      </c>
      <c r="DL403">
        <f t="shared" si="24"/>
        <v>0</v>
      </c>
      <c r="DM403" s="234" t="str">
        <f t="shared" si="25"/>
        <v/>
      </c>
    </row>
    <row r="404" spans="1:117" x14ac:dyDescent="0.25">
      <c r="A404" s="148"/>
      <c r="B404" s="142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122"/>
      <c r="W404" s="123"/>
      <c r="X404" s="232"/>
      <c r="Y404" s="232"/>
      <c r="Z404" s="125"/>
      <c r="AA404" s="124"/>
      <c r="AB404" s="125"/>
      <c r="AC404" s="124"/>
      <c r="AD404" s="124"/>
      <c r="AE404" s="124"/>
      <c r="AF404" s="125"/>
      <c r="AG404" s="124"/>
      <c r="AH404" s="124"/>
      <c r="AI404" s="124"/>
      <c r="AJ404" s="125"/>
      <c r="AK404" s="126"/>
      <c r="AL404" s="85"/>
      <c r="AM404" s="85"/>
      <c r="AN404" s="85"/>
      <c r="AO404" s="85"/>
      <c r="AP404" s="251"/>
      <c r="AQ404" s="251"/>
      <c r="AR404" s="251"/>
      <c r="AS404" s="251"/>
      <c r="AT404" s="85"/>
      <c r="AU404" s="85"/>
      <c r="AV404" s="85"/>
      <c r="AW404" s="85"/>
      <c r="AX404" s="127"/>
      <c r="AY404" s="93"/>
      <c r="AZ404" s="93"/>
      <c r="BA404" s="93"/>
      <c r="BB404" s="93"/>
      <c r="BC404" s="150"/>
      <c r="BD404" s="160"/>
      <c r="BE404" s="151"/>
      <c r="BF404" s="150"/>
      <c r="BG404" s="151"/>
      <c r="BH404" s="93"/>
      <c r="BI404" s="93"/>
      <c r="BJ404" s="93"/>
      <c r="BK404" s="93"/>
      <c r="BL404" s="161"/>
      <c r="BM404" s="128"/>
      <c r="BN404" s="128"/>
      <c r="BO404" s="163"/>
      <c r="BP404" s="159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58"/>
      <c r="CD404" s="127"/>
      <c r="CE404" s="150"/>
      <c r="CF404" s="151"/>
      <c r="CG404" s="150"/>
      <c r="CH404" s="151"/>
      <c r="CI404" s="93"/>
      <c r="CJ404" s="93"/>
      <c r="CK404" s="93"/>
      <c r="CL404" s="150"/>
      <c r="CM404" s="159"/>
      <c r="CN404" s="113"/>
      <c r="CO404" s="113"/>
      <c r="CP404" s="126"/>
      <c r="CQ404" s="159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58"/>
      <c r="DG404" s="164" t="str">
        <f t="shared" si="26"/>
        <v/>
      </c>
      <c r="DH404" s="162"/>
      <c r="DI404" s="94" t="str">
        <f t="shared" si="27"/>
        <v/>
      </c>
      <c r="DJ404" s="181"/>
      <c r="DK404" s="37" t="e">
        <f>VLOOKUP(B404,Facility_Information!$B$6:$O$136,14,FALSE)</f>
        <v>#N/A</v>
      </c>
      <c r="DL404">
        <f t="shared" si="24"/>
        <v>0</v>
      </c>
      <c r="DM404" s="234" t="str">
        <f t="shared" si="25"/>
        <v/>
      </c>
    </row>
    <row r="405" spans="1:117" x14ac:dyDescent="0.25">
      <c r="A405" s="148"/>
      <c r="B405" s="142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122"/>
      <c r="W405" s="123"/>
      <c r="X405" s="232"/>
      <c r="Y405" s="232"/>
      <c r="Z405" s="125"/>
      <c r="AA405" s="124"/>
      <c r="AB405" s="125"/>
      <c r="AC405" s="124"/>
      <c r="AD405" s="124"/>
      <c r="AE405" s="124"/>
      <c r="AF405" s="125"/>
      <c r="AG405" s="124"/>
      <c r="AH405" s="124"/>
      <c r="AI405" s="124"/>
      <c r="AJ405" s="125"/>
      <c r="AK405" s="126"/>
      <c r="AL405" s="85"/>
      <c r="AM405" s="85"/>
      <c r="AN405" s="85"/>
      <c r="AO405" s="85"/>
      <c r="AP405" s="251"/>
      <c r="AQ405" s="251"/>
      <c r="AR405" s="251"/>
      <c r="AS405" s="251"/>
      <c r="AT405" s="85"/>
      <c r="AU405" s="85"/>
      <c r="AV405" s="85"/>
      <c r="AW405" s="85"/>
      <c r="AX405" s="127"/>
      <c r="AY405" s="93"/>
      <c r="AZ405" s="93"/>
      <c r="BA405" s="93"/>
      <c r="BB405" s="93"/>
      <c r="BC405" s="150"/>
      <c r="BD405" s="160"/>
      <c r="BE405" s="151"/>
      <c r="BF405" s="150"/>
      <c r="BG405" s="151"/>
      <c r="BH405" s="93"/>
      <c r="BI405" s="93"/>
      <c r="BJ405" s="93"/>
      <c r="BK405" s="93"/>
      <c r="BL405" s="161"/>
      <c r="BM405" s="128"/>
      <c r="BN405" s="128"/>
      <c r="BO405" s="163"/>
      <c r="BP405" s="159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58"/>
      <c r="CD405" s="127"/>
      <c r="CE405" s="150"/>
      <c r="CF405" s="151"/>
      <c r="CG405" s="150"/>
      <c r="CH405" s="151"/>
      <c r="CI405" s="93"/>
      <c r="CJ405" s="93"/>
      <c r="CK405" s="93"/>
      <c r="CL405" s="150"/>
      <c r="CM405" s="159"/>
      <c r="CN405" s="113"/>
      <c r="CO405" s="113"/>
      <c r="CP405" s="126"/>
      <c r="CQ405" s="159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58"/>
      <c r="DG405" s="164" t="str">
        <f t="shared" si="26"/>
        <v/>
      </c>
      <c r="DH405" s="162"/>
      <c r="DI405" s="94" t="str">
        <f t="shared" si="27"/>
        <v/>
      </c>
      <c r="DJ405" s="181"/>
      <c r="DK405" s="37" t="e">
        <f>VLOOKUP(B405,Facility_Information!$B$6:$O$136,14,FALSE)</f>
        <v>#N/A</v>
      </c>
      <c r="DL405">
        <f t="shared" si="24"/>
        <v>0</v>
      </c>
      <c r="DM405" s="234" t="str">
        <f t="shared" si="25"/>
        <v/>
      </c>
    </row>
    <row r="406" spans="1:117" x14ac:dyDescent="0.25">
      <c r="A406" s="148"/>
      <c r="B406" s="142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122"/>
      <c r="W406" s="123"/>
      <c r="X406" s="232"/>
      <c r="Y406" s="232"/>
      <c r="Z406" s="125"/>
      <c r="AA406" s="124"/>
      <c r="AB406" s="125"/>
      <c r="AC406" s="124"/>
      <c r="AD406" s="124"/>
      <c r="AE406" s="124"/>
      <c r="AF406" s="125"/>
      <c r="AG406" s="124"/>
      <c r="AH406" s="124"/>
      <c r="AI406" s="124"/>
      <c r="AJ406" s="125"/>
      <c r="AK406" s="126"/>
      <c r="AL406" s="85"/>
      <c r="AM406" s="85"/>
      <c r="AN406" s="85"/>
      <c r="AO406" s="85"/>
      <c r="AP406" s="251"/>
      <c r="AQ406" s="251"/>
      <c r="AR406" s="251"/>
      <c r="AS406" s="251"/>
      <c r="AT406" s="85"/>
      <c r="AU406" s="85"/>
      <c r="AV406" s="85"/>
      <c r="AW406" s="85"/>
      <c r="AX406" s="127"/>
      <c r="AY406" s="93"/>
      <c r="AZ406" s="93"/>
      <c r="BA406" s="93"/>
      <c r="BB406" s="93"/>
      <c r="BC406" s="150"/>
      <c r="BD406" s="160"/>
      <c r="BE406" s="151"/>
      <c r="BF406" s="150"/>
      <c r="BG406" s="151"/>
      <c r="BH406" s="93"/>
      <c r="BI406" s="93"/>
      <c r="BJ406" s="93"/>
      <c r="BK406" s="93"/>
      <c r="BL406" s="161"/>
      <c r="BM406" s="128"/>
      <c r="BN406" s="128"/>
      <c r="BO406" s="163"/>
      <c r="BP406" s="159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58"/>
      <c r="CD406" s="127"/>
      <c r="CE406" s="150"/>
      <c r="CF406" s="151"/>
      <c r="CG406" s="150"/>
      <c r="CH406" s="151"/>
      <c r="CI406" s="93"/>
      <c r="CJ406" s="93"/>
      <c r="CK406" s="93"/>
      <c r="CL406" s="150"/>
      <c r="CM406" s="159"/>
      <c r="CN406" s="113"/>
      <c r="CO406" s="113"/>
      <c r="CP406" s="126"/>
      <c r="CQ406" s="159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58"/>
      <c r="DG406" s="164" t="str">
        <f t="shared" si="26"/>
        <v/>
      </c>
      <c r="DH406" s="162"/>
      <c r="DI406" s="94" t="str">
        <f t="shared" si="27"/>
        <v/>
      </c>
      <c r="DJ406" s="181"/>
      <c r="DK406" s="37" t="e">
        <f>VLOOKUP(B406,Facility_Information!$B$6:$O$136,14,FALSE)</f>
        <v>#N/A</v>
      </c>
      <c r="DL406">
        <f t="shared" si="24"/>
        <v>0</v>
      </c>
      <c r="DM406" s="234" t="str">
        <f t="shared" si="25"/>
        <v/>
      </c>
    </row>
    <row r="407" spans="1:117" x14ac:dyDescent="0.25">
      <c r="A407" s="148"/>
      <c r="B407" s="142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122"/>
      <c r="W407" s="123"/>
      <c r="X407" s="232"/>
      <c r="Y407" s="232"/>
      <c r="Z407" s="125"/>
      <c r="AA407" s="124"/>
      <c r="AB407" s="125"/>
      <c r="AC407" s="124"/>
      <c r="AD407" s="124"/>
      <c r="AE407" s="124"/>
      <c r="AF407" s="125"/>
      <c r="AG407" s="124"/>
      <c r="AH407" s="124"/>
      <c r="AI407" s="124"/>
      <c r="AJ407" s="125"/>
      <c r="AK407" s="126"/>
      <c r="AL407" s="85"/>
      <c r="AM407" s="85"/>
      <c r="AN407" s="85"/>
      <c r="AO407" s="85"/>
      <c r="AP407" s="251"/>
      <c r="AQ407" s="251"/>
      <c r="AR407" s="251"/>
      <c r="AS407" s="251"/>
      <c r="AT407" s="85"/>
      <c r="AU407" s="85"/>
      <c r="AV407" s="85"/>
      <c r="AW407" s="85"/>
      <c r="AX407" s="127"/>
      <c r="AY407" s="93"/>
      <c r="AZ407" s="93"/>
      <c r="BA407" s="93"/>
      <c r="BB407" s="93"/>
      <c r="BC407" s="150"/>
      <c r="BD407" s="160"/>
      <c r="BE407" s="151"/>
      <c r="BF407" s="150"/>
      <c r="BG407" s="151"/>
      <c r="BH407" s="93"/>
      <c r="BI407" s="93"/>
      <c r="BJ407" s="93"/>
      <c r="BK407" s="93"/>
      <c r="BL407" s="161"/>
      <c r="BM407" s="128"/>
      <c r="BN407" s="128"/>
      <c r="BO407" s="163"/>
      <c r="BP407" s="159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58"/>
      <c r="CD407" s="127"/>
      <c r="CE407" s="150"/>
      <c r="CF407" s="151"/>
      <c r="CG407" s="150"/>
      <c r="CH407" s="151"/>
      <c r="CI407" s="93"/>
      <c r="CJ407" s="93"/>
      <c r="CK407" s="93"/>
      <c r="CL407" s="150"/>
      <c r="CM407" s="159"/>
      <c r="CN407" s="113"/>
      <c r="CO407" s="113"/>
      <c r="CP407" s="126"/>
      <c r="CQ407" s="159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58"/>
      <c r="DG407" s="164" t="str">
        <f t="shared" si="26"/>
        <v/>
      </c>
      <c r="DH407" s="162"/>
      <c r="DI407" s="94" t="str">
        <f t="shared" si="27"/>
        <v/>
      </c>
      <c r="DJ407" s="181"/>
      <c r="DK407" s="37" t="e">
        <f>VLOOKUP(B407,Facility_Information!$B$6:$O$136,14,FALSE)</f>
        <v>#N/A</v>
      </c>
      <c r="DL407">
        <f t="shared" si="24"/>
        <v>0</v>
      </c>
      <c r="DM407" s="234" t="str">
        <f t="shared" si="25"/>
        <v/>
      </c>
    </row>
    <row r="408" spans="1:117" x14ac:dyDescent="0.25">
      <c r="A408" s="148"/>
      <c r="B408" s="142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122"/>
      <c r="W408" s="123"/>
      <c r="X408" s="232"/>
      <c r="Y408" s="232"/>
      <c r="Z408" s="125"/>
      <c r="AA408" s="124"/>
      <c r="AB408" s="125"/>
      <c r="AC408" s="124"/>
      <c r="AD408" s="124"/>
      <c r="AE408" s="124"/>
      <c r="AF408" s="125"/>
      <c r="AG408" s="124"/>
      <c r="AH408" s="124"/>
      <c r="AI408" s="124"/>
      <c r="AJ408" s="125"/>
      <c r="AK408" s="126"/>
      <c r="AL408" s="85"/>
      <c r="AM408" s="85"/>
      <c r="AN408" s="85"/>
      <c r="AO408" s="85"/>
      <c r="AP408" s="251"/>
      <c r="AQ408" s="251"/>
      <c r="AR408" s="251"/>
      <c r="AS408" s="251"/>
      <c r="AT408" s="85"/>
      <c r="AU408" s="85"/>
      <c r="AV408" s="85"/>
      <c r="AW408" s="85"/>
      <c r="AX408" s="127"/>
      <c r="AY408" s="93"/>
      <c r="AZ408" s="93"/>
      <c r="BA408" s="93"/>
      <c r="BB408" s="93"/>
      <c r="BC408" s="150"/>
      <c r="BD408" s="160"/>
      <c r="BE408" s="151"/>
      <c r="BF408" s="150"/>
      <c r="BG408" s="151"/>
      <c r="BH408" s="93"/>
      <c r="BI408" s="93"/>
      <c r="BJ408" s="93"/>
      <c r="BK408" s="93"/>
      <c r="BL408" s="161"/>
      <c r="BM408" s="128"/>
      <c r="BN408" s="128"/>
      <c r="BO408" s="163"/>
      <c r="BP408" s="159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58"/>
      <c r="CD408" s="127"/>
      <c r="CE408" s="150"/>
      <c r="CF408" s="151"/>
      <c r="CG408" s="150"/>
      <c r="CH408" s="151"/>
      <c r="CI408" s="93"/>
      <c r="CJ408" s="93"/>
      <c r="CK408" s="93"/>
      <c r="CL408" s="150"/>
      <c r="CM408" s="159"/>
      <c r="CN408" s="113"/>
      <c r="CO408" s="113"/>
      <c r="CP408" s="126"/>
      <c r="CQ408" s="159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58"/>
      <c r="DG408" s="164" t="str">
        <f t="shared" si="26"/>
        <v/>
      </c>
      <c r="DH408" s="162"/>
      <c r="DI408" s="94" t="str">
        <f t="shared" si="27"/>
        <v/>
      </c>
      <c r="DJ408" s="181"/>
      <c r="DK408" s="37" t="e">
        <f>VLOOKUP(B408,Facility_Information!$B$6:$O$136,14,FALSE)</f>
        <v>#N/A</v>
      </c>
      <c r="DL408">
        <f t="shared" si="24"/>
        <v>0</v>
      </c>
      <c r="DM408" s="234" t="str">
        <f t="shared" si="25"/>
        <v/>
      </c>
    </row>
    <row r="409" spans="1:117" x14ac:dyDescent="0.25">
      <c r="A409" s="148"/>
      <c r="B409" s="142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122"/>
      <c r="W409" s="123"/>
      <c r="X409" s="232"/>
      <c r="Y409" s="232"/>
      <c r="Z409" s="125"/>
      <c r="AA409" s="124"/>
      <c r="AB409" s="125"/>
      <c r="AC409" s="124"/>
      <c r="AD409" s="124"/>
      <c r="AE409" s="124"/>
      <c r="AF409" s="125"/>
      <c r="AG409" s="124"/>
      <c r="AH409" s="124"/>
      <c r="AI409" s="124"/>
      <c r="AJ409" s="125"/>
      <c r="AK409" s="126"/>
      <c r="AL409" s="85"/>
      <c r="AM409" s="85"/>
      <c r="AN409" s="85"/>
      <c r="AO409" s="85"/>
      <c r="AP409" s="251"/>
      <c r="AQ409" s="251"/>
      <c r="AR409" s="251"/>
      <c r="AS409" s="251"/>
      <c r="AT409" s="85"/>
      <c r="AU409" s="85"/>
      <c r="AV409" s="85"/>
      <c r="AW409" s="85"/>
      <c r="AX409" s="127"/>
      <c r="AY409" s="93"/>
      <c r="AZ409" s="93"/>
      <c r="BA409" s="93"/>
      <c r="BB409" s="93"/>
      <c r="BC409" s="150"/>
      <c r="BD409" s="160"/>
      <c r="BE409" s="151"/>
      <c r="BF409" s="150"/>
      <c r="BG409" s="151"/>
      <c r="BH409" s="93"/>
      <c r="BI409" s="93"/>
      <c r="BJ409" s="93"/>
      <c r="BK409" s="93"/>
      <c r="BL409" s="161"/>
      <c r="BM409" s="128"/>
      <c r="BN409" s="128"/>
      <c r="BO409" s="163"/>
      <c r="BP409" s="159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58"/>
      <c r="CD409" s="127"/>
      <c r="CE409" s="150"/>
      <c r="CF409" s="151"/>
      <c r="CG409" s="150"/>
      <c r="CH409" s="151"/>
      <c r="CI409" s="93"/>
      <c r="CJ409" s="93"/>
      <c r="CK409" s="93"/>
      <c r="CL409" s="150"/>
      <c r="CM409" s="159"/>
      <c r="CN409" s="113"/>
      <c r="CO409" s="113"/>
      <c r="CP409" s="126"/>
      <c r="CQ409" s="159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58"/>
      <c r="DG409" s="164" t="str">
        <f t="shared" si="26"/>
        <v/>
      </c>
      <c r="DH409" s="162"/>
      <c r="DI409" s="94" t="str">
        <f t="shared" si="27"/>
        <v/>
      </c>
      <c r="DJ409" s="181"/>
      <c r="DK409" s="37" t="e">
        <f>VLOOKUP(B409,Facility_Information!$B$6:$O$136,14,FALSE)</f>
        <v>#N/A</v>
      </c>
      <c r="DL409">
        <f t="shared" si="24"/>
        <v>0</v>
      </c>
      <c r="DM409" s="234" t="str">
        <f t="shared" si="25"/>
        <v/>
      </c>
    </row>
    <row r="410" spans="1:117" x14ac:dyDescent="0.25">
      <c r="A410" s="148"/>
      <c r="B410" s="142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122"/>
      <c r="W410" s="123"/>
      <c r="X410" s="232"/>
      <c r="Y410" s="232"/>
      <c r="Z410" s="125"/>
      <c r="AA410" s="124"/>
      <c r="AB410" s="125"/>
      <c r="AC410" s="124"/>
      <c r="AD410" s="124"/>
      <c r="AE410" s="124"/>
      <c r="AF410" s="125"/>
      <c r="AG410" s="124"/>
      <c r="AH410" s="124"/>
      <c r="AI410" s="124"/>
      <c r="AJ410" s="125"/>
      <c r="AK410" s="126"/>
      <c r="AL410" s="85"/>
      <c r="AM410" s="85"/>
      <c r="AN410" s="85"/>
      <c r="AO410" s="85"/>
      <c r="AP410" s="251"/>
      <c r="AQ410" s="251"/>
      <c r="AR410" s="251"/>
      <c r="AS410" s="251"/>
      <c r="AT410" s="85"/>
      <c r="AU410" s="85"/>
      <c r="AV410" s="85"/>
      <c r="AW410" s="85"/>
      <c r="AX410" s="127"/>
      <c r="AY410" s="93"/>
      <c r="AZ410" s="93"/>
      <c r="BA410" s="93"/>
      <c r="BB410" s="93"/>
      <c r="BC410" s="150"/>
      <c r="BD410" s="160"/>
      <c r="BE410" s="151"/>
      <c r="BF410" s="150"/>
      <c r="BG410" s="151"/>
      <c r="BH410" s="93"/>
      <c r="BI410" s="93"/>
      <c r="BJ410" s="93"/>
      <c r="BK410" s="93"/>
      <c r="BL410" s="161"/>
      <c r="BM410" s="128"/>
      <c r="BN410" s="128"/>
      <c r="BO410" s="163"/>
      <c r="BP410" s="159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58"/>
      <c r="CD410" s="127"/>
      <c r="CE410" s="150"/>
      <c r="CF410" s="151"/>
      <c r="CG410" s="150"/>
      <c r="CH410" s="151"/>
      <c r="CI410" s="93"/>
      <c r="CJ410" s="93"/>
      <c r="CK410" s="93"/>
      <c r="CL410" s="150"/>
      <c r="CM410" s="159"/>
      <c r="CN410" s="113"/>
      <c r="CO410" s="113"/>
      <c r="CP410" s="126"/>
      <c r="CQ410" s="159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58"/>
      <c r="DG410" s="164" t="str">
        <f t="shared" si="26"/>
        <v/>
      </c>
      <c r="DH410" s="162"/>
      <c r="DI410" s="94" t="str">
        <f t="shared" si="27"/>
        <v/>
      </c>
      <c r="DJ410" s="181"/>
      <c r="DK410" s="37" t="e">
        <f>VLOOKUP(B410,Facility_Information!$B$6:$O$136,14,FALSE)</f>
        <v>#N/A</v>
      </c>
      <c r="DL410">
        <f t="shared" si="24"/>
        <v>0</v>
      </c>
      <c r="DM410" s="234" t="str">
        <f t="shared" si="25"/>
        <v/>
      </c>
    </row>
    <row r="411" spans="1:117" x14ac:dyDescent="0.25">
      <c r="A411" s="148"/>
      <c r="B411" s="142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122"/>
      <c r="W411" s="123"/>
      <c r="X411" s="232"/>
      <c r="Y411" s="232"/>
      <c r="Z411" s="125"/>
      <c r="AA411" s="124"/>
      <c r="AB411" s="125"/>
      <c r="AC411" s="124"/>
      <c r="AD411" s="124"/>
      <c r="AE411" s="124"/>
      <c r="AF411" s="125"/>
      <c r="AG411" s="124"/>
      <c r="AH411" s="124"/>
      <c r="AI411" s="124"/>
      <c r="AJ411" s="125"/>
      <c r="AK411" s="126"/>
      <c r="AL411" s="85"/>
      <c r="AM411" s="85"/>
      <c r="AN411" s="85"/>
      <c r="AO411" s="85"/>
      <c r="AP411" s="251"/>
      <c r="AQ411" s="251"/>
      <c r="AR411" s="251"/>
      <c r="AS411" s="251"/>
      <c r="AT411" s="85"/>
      <c r="AU411" s="85"/>
      <c r="AV411" s="85"/>
      <c r="AW411" s="85"/>
      <c r="AX411" s="127"/>
      <c r="AY411" s="93"/>
      <c r="AZ411" s="93"/>
      <c r="BA411" s="93"/>
      <c r="BB411" s="93"/>
      <c r="BC411" s="150"/>
      <c r="BD411" s="160"/>
      <c r="BE411" s="151"/>
      <c r="BF411" s="150"/>
      <c r="BG411" s="151"/>
      <c r="BH411" s="93"/>
      <c r="BI411" s="93"/>
      <c r="BJ411" s="93"/>
      <c r="BK411" s="93"/>
      <c r="BL411" s="161"/>
      <c r="BM411" s="128"/>
      <c r="BN411" s="128"/>
      <c r="BO411" s="163"/>
      <c r="BP411" s="159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58"/>
      <c r="CD411" s="127"/>
      <c r="CE411" s="150"/>
      <c r="CF411" s="151"/>
      <c r="CG411" s="150"/>
      <c r="CH411" s="151"/>
      <c r="CI411" s="93"/>
      <c r="CJ411" s="93"/>
      <c r="CK411" s="93"/>
      <c r="CL411" s="150"/>
      <c r="CM411" s="159"/>
      <c r="CN411" s="113"/>
      <c r="CO411" s="113"/>
      <c r="CP411" s="126"/>
      <c r="CQ411" s="159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58"/>
      <c r="DG411" s="164" t="str">
        <f t="shared" si="26"/>
        <v/>
      </c>
      <c r="DH411" s="162"/>
      <c r="DI411" s="94" t="str">
        <f t="shared" si="27"/>
        <v/>
      </c>
      <c r="DJ411" s="181"/>
      <c r="DK411" s="37" t="e">
        <f>VLOOKUP(B411,Facility_Information!$B$6:$O$136,14,FALSE)</f>
        <v>#N/A</v>
      </c>
      <c r="DL411">
        <f t="shared" si="24"/>
        <v>0</v>
      </c>
      <c r="DM411" s="234" t="str">
        <f t="shared" si="25"/>
        <v/>
      </c>
    </row>
    <row r="412" spans="1:117" x14ac:dyDescent="0.25">
      <c r="A412" s="148"/>
      <c r="B412" s="142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122"/>
      <c r="W412" s="123"/>
      <c r="X412" s="232"/>
      <c r="Y412" s="232"/>
      <c r="Z412" s="125"/>
      <c r="AA412" s="124"/>
      <c r="AB412" s="125"/>
      <c r="AC412" s="124"/>
      <c r="AD412" s="124"/>
      <c r="AE412" s="124"/>
      <c r="AF412" s="125"/>
      <c r="AG412" s="124"/>
      <c r="AH412" s="124"/>
      <c r="AI412" s="124"/>
      <c r="AJ412" s="125"/>
      <c r="AK412" s="126"/>
      <c r="AL412" s="85"/>
      <c r="AM412" s="85"/>
      <c r="AN412" s="85"/>
      <c r="AO412" s="85"/>
      <c r="AP412" s="251"/>
      <c r="AQ412" s="251"/>
      <c r="AR412" s="251"/>
      <c r="AS412" s="251"/>
      <c r="AT412" s="85"/>
      <c r="AU412" s="85"/>
      <c r="AV412" s="85"/>
      <c r="AW412" s="85"/>
      <c r="AX412" s="127"/>
      <c r="AY412" s="93"/>
      <c r="AZ412" s="93"/>
      <c r="BA412" s="93"/>
      <c r="BB412" s="93"/>
      <c r="BC412" s="150"/>
      <c r="BD412" s="160"/>
      <c r="BE412" s="151"/>
      <c r="BF412" s="150"/>
      <c r="BG412" s="151"/>
      <c r="BH412" s="93"/>
      <c r="BI412" s="93"/>
      <c r="BJ412" s="93"/>
      <c r="BK412" s="93"/>
      <c r="BL412" s="161"/>
      <c r="BM412" s="128"/>
      <c r="BN412" s="128"/>
      <c r="BO412" s="163"/>
      <c r="BP412" s="159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58"/>
      <c r="CD412" s="127"/>
      <c r="CE412" s="150"/>
      <c r="CF412" s="151"/>
      <c r="CG412" s="150"/>
      <c r="CH412" s="151"/>
      <c r="CI412" s="93"/>
      <c r="CJ412" s="93"/>
      <c r="CK412" s="93"/>
      <c r="CL412" s="150"/>
      <c r="CM412" s="159"/>
      <c r="CN412" s="113"/>
      <c r="CO412" s="113"/>
      <c r="CP412" s="126"/>
      <c r="CQ412" s="159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58"/>
      <c r="DG412" s="164" t="str">
        <f t="shared" si="26"/>
        <v/>
      </c>
      <c r="DH412" s="162"/>
      <c r="DI412" s="94" t="str">
        <f t="shared" si="27"/>
        <v/>
      </c>
      <c r="DJ412" s="181"/>
      <c r="DK412" s="37" t="e">
        <f>VLOOKUP(B412,Facility_Information!$B$6:$O$136,14,FALSE)</f>
        <v>#N/A</v>
      </c>
      <c r="DL412">
        <f t="shared" si="24"/>
        <v>0</v>
      </c>
      <c r="DM412" s="234" t="str">
        <f t="shared" si="25"/>
        <v/>
      </c>
    </row>
    <row r="413" spans="1:117" x14ac:dyDescent="0.25">
      <c r="A413" s="148"/>
      <c r="B413" s="142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122"/>
      <c r="W413" s="123"/>
      <c r="X413" s="232"/>
      <c r="Y413" s="232"/>
      <c r="Z413" s="125"/>
      <c r="AA413" s="124"/>
      <c r="AB413" s="125"/>
      <c r="AC413" s="124"/>
      <c r="AD413" s="124"/>
      <c r="AE413" s="124"/>
      <c r="AF413" s="125"/>
      <c r="AG413" s="124"/>
      <c r="AH413" s="124"/>
      <c r="AI413" s="124"/>
      <c r="AJ413" s="125"/>
      <c r="AK413" s="126"/>
      <c r="AL413" s="85"/>
      <c r="AM413" s="85"/>
      <c r="AN413" s="85"/>
      <c r="AO413" s="85"/>
      <c r="AP413" s="251"/>
      <c r="AQ413" s="251"/>
      <c r="AR413" s="251"/>
      <c r="AS413" s="251"/>
      <c r="AT413" s="85"/>
      <c r="AU413" s="85"/>
      <c r="AV413" s="85"/>
      <c r="AW413" s="85"/>
      <c r="AX413" s="127"/>
      <c r="AY413" s="93"/>
      <c r="AZ413" s="93"/>
      <c r="BA413" s="93"/>
      <c r="BB413" s="93"/>
      <c r="BC413" s="150"/>
      <c r="BD413" s="160"/>
      <c r="BE413" s="151"/>
      <c r="BF413" s="150"/>
      <c r="BG413" s="151"/>
      <c r="BH413" s="93"/>
      <c r="BI413" s="93"/>
      <c r="BJ413" s="93"/>
      <c r="BK413" s="93"/>
      <c r="BL413" s="161"/>
      <c r="BM413" s="128"/>
      <c r="BN413" s="128"/>
      <c r="BO413" s="163"/>
      <c r="BP413" s="159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58"/>
      <c r="CD413" s="127"/>
      <c r="CE413" s="150"/>
      <c r="CF413" s="151"/>
      <c r="CG413" s="150"/>
      <c r="CH413" s="151"/>
      <c r="CI413" s="93"/>
      <c r="CJ413" s="93"/>
      <c r="CK413" s="93"/>
      <c r="CL413" s="150"/>
      <c r="CM413" s="159"/>
      <c r="CN413" s="113"/>
      <c r="CO413" s="113"/>
      <c r="CP413" s="126"/>
      <c r="CQ413" s="159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58"/>
      <c r="DG413" s="164" t="str">
        <f t="shared" si="26"/>
        <v/>
      </c>
      <c r="DH413" s="162"/>
      <c r="DI413" s="94" t="str">
        <f t="shared" si="27"/>
        <v/>
      </c>
      <c r="DJ413" s="181"/>
      <c r="DK413" s="37" t="e">
        <f>VLOOKUP(B413,Facility_Information!$B$6:$O$136,14,FALSE)</f>
        <v>#N/A</v>
      </c>
      <c r="DL413">
        <f t="shared" si="24"/>
        <v>0</v>
      </c>
      <c r="DM413" s="234" t="str">
        <f t="shared" si="25"/>
        <v/>
      </c>
    </row>
    <row r="414" spans="1:117" x14ac:dyDescent="0.25">
      <c r="A414" s="148"/>
      <c r="B414" s="142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122"/>
      <c r="W414" s="123"/>
      <c r="X414" s="232"/>
      <c r="Y414" s="232"/>
      <c r="Z414" s="125"/>
      <c r="AA414" s="124"/>
      <c r="AB414" s="125"/>
      <c r="AC414" s="124"/>
      <c r="AD414" s="124"/>
      <c r="AE414" s="124"/>
      <c r="AF414" s="125"/>
      <c r="AG414" s="124"/>
      <c r="AH414" s="124"/>
      <c r="AI414" s="124"/>
      <c r="AJ414" s="125"/>
      <c r="AK414" s="126"/>
      <c r="AL414" s="85"/>
      <c r="AM414" s="85"/>
      <c r="AN414" s="85"/>
      <c r="AO414" s="85"/>
      <c r="AP414" s="251"/>
      <c r="AQ414" s="251"/>
      <c r="AR414" s="251"/>
      <c r="AS414" s="251"/>
      <c r="AT414" s="85"/>
      <c r="AU414" s="85"/>
      <c r="AV414" s="85"/>
      <c r="AW414" s="85"/>
      <c r="AX414" s="127"/>
      <c r="AY414" s="93"/>
      <c r="AZ414" s="93"/>
      <c r="BA414" s="93"/>
      <c r="BB414" s="93"/>
      <c r="BC414" s="150"/>
      <c r="BD414" s="160"/>
      <c r="BE414" s="151"/>
      <c r="BF414" s="150"/>
      <c r="BG414" s="151"/>
      <c r="BH414" s="93"/>
      <c r="BI414" s="93"/>
      <c r="BJ414" s="93"/>
      <c r="BK414" s="93"/>
      <c r="BL414" s="161"/>
      <c r="BM414" s="128"/>
      <c r="BN414" s="128"/>
      <c r="BO414" s="163"/>
      <c r="BP414" s="159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58"/>
      <c r="CD414" s="127"/>
      <c r="CE414" s="150"/>
      <c r="CF414" s="151"/>
      <c r="CG414" s="150"/>
      <c r="CH414" s="151"/>
      <c r="CI414" s="93"/>
      <c r="CJ414" s="93"/>
      <c r="CK414" s="93"/>
      <c r="CL414" s="150"/>
      <c r="CM414" s="159"/>
      <c r="CN414" s="113"/>
      <c r="CO414" s="113"/>
      <c r="CP414" s="126"/>
      <c r="CQ414" s="159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58"/>
      <c r="DG414" s="164" t="str">
        <f t="shared" si="26"/>
        <v/>
      </c>
      <c r="DH414" s="162"/>
      <c r="DI414" s="94" t="str">
        <f t="shared" si="27"/>
        <v/>
      </c>
      <c r="DJ414" s="181"/>
      <c r="DK414" s="37" t="e">
        <f>VLOOKUP(B414,Facility_Information!$B$6:$O$136,14,FALSE)</f>
        <v>#N/A</v>
      </c>
      <c r="DL414">
        <f t="shared" si="24"/>
        <v>0</v>
      </c>
      <c r="DM414" s="234" t="str">
        <f t="shared" si="25"/>
        <v/>
      </c>
    </row>
    <row r="415" spans="1:117" x14ac:dyDescent="0.25">
      <c r="A415" s="148"/>
      <c r="B415" s="142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122"/>
      <c r="W415" s="123"/>
      <c r="X415" s="232"/>
      <c r="Y415" s="232"/>
      <c r="Z415" s="125"/>
      <c r="AA415" s="124"/>
      <c r="AB415" s="125"/>
      <c r="AC415" s="124"/>
      <c r="AD415" s="124"/>
      <c r="AE415" s="124"/>
      <c r="AF415" s="125"/>
      <c r="AG415" s="124"/>
      <c r="AH415" s="124"/>
      <c r="AI415" s="124"/>
      <c r="AJ415" s="125"/>
      <c r="AK415" s="126"/>
      <c r="AL415" s="85"/>
      <c r="AM415" s="85"/>
      <c r="AN415" s="85"/>
      <c r="AO415" s="85"/>
      <c r="AP415" s="251"/>
      <c r="AQ415" s="251"/>
      <c r="AR415" s="251"/>
      <c r="AS415" s="251"/>
      <c r="AT415" s="85"/>
      <c r="AU415" s="85"/>
      <c r="AV415" s="85"/>
      <c r="AW415" s="85"/>
      <c r="AX415" s="127"/>
      <c r="AY415" s="93"/>
      <c r="AZ415" s="93"/>
      <c r="BA415" s="93"/>
      <c r="BB415" s="93"/>
      <c r="BC415" s="150"/>
      <c r="BD415" s="160"/>
      <c r="BE415" s="151"/>
      <c r="BF415" s="150"/>
      <c r="BG415" s="151"/>
      <c r="BH415" s="93"/>
      <c r="BI415" s="93"/>
      <c r="BJ415" s="93"/>
      <c r="BK415" s="93"/>
      <c r="BL415" s="161"/>
      <c r="BM415" s="128"/>
      <c r="BN415" s="128"/>
      <c r="BO415" s="163"/>
      <c r="BP415" s="159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58"/>
      <c r="CD415" s="127"/>
      <c r="CE415" s="150"/>
      <c r="CF415" s="151"/>
      <c r="CG415" s="150"/>
      <c r="CH415" s="151"/>
      <c r="CI415" s="93"/>
      <c r="CJ415" s="93"/>
      <c r="CK415" s="93"/>
      <c r="CL415" s="150"/>
      <c r="CM415" s="159"/>
      <c r="CN415" s="113"/>
      <c r="CO415" s="113"/>
      <c r="CP415" s="126"/>
      <c r="CQ415" s="159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58"/>
      <c r="DG415" s="164" t="str">
        <f t="shared" si="26"/>
        <v/>
      </c>
      <c r="DH415" s="162"/>
      <c r="DI415" s="94" t="str">
        <f t="shared" si="27"/>
        <v/>
      </c>
      <c r="DJ415" s="181"/>
      <c r="DK415" s="37" t="e">
        <f>VLOOKUP(B415,Facility_Information!$B$6:$O$136,14,FALSE)</f>
        <v>#N/A</v>
      </c>
      <c r="DL415">
        <f t="shared" si="24"/>
        <v>0</v>
      </c>
      <c r="DM415" s="234" t="str">
        <f t="shared" si="25"/>
        <v/>
      </c>
    </row>
    <row r="416" spans="1:117" x14ac:dyDescent="0.25">
      <c r="A416" s="148"/>
      <c r="B416" s="142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122"/>
      <c r="W416" s="123"/>
      <c r="X416" s="232"/>
      <c r="Y416" s="232"/>
      <c r="Z416" s="125"/>
      <c r="AA416" s="124"/>
      <c r="AB416" s="125"/>
      <c r="AC416" s="124"/>
      <c r="AD416" s="124"/>
      <c r="AE416" s="124"/>
      <c r="AF416" s="125"/>
      <c r="AG416" s="124"/>
      <c r="AH416" s="124"/>
      <c r="AI416" s="124"/>
      <c r="AJ416" s="125"/>
      <c r="AK416" s="126"/>
      <c r="AL416" s="85"/>
      <c r="AM416" s="85"/>
      <c r="AN416" s="85"/>
      <c r="AO416" s="85"/>
      <c r="AP416" s="251"/>
      <c r="AQ416" s="251"/>
      <c r="AR416" s="251"/>
      <c r="AS416" s="251"/>
      <c r="AT416" s="85"/>
      <c r="AU416" s="85"/>
      <c r="AV416" s="85"/>
      <c r="AW416" s="85"/>
      <c r="AX416" s="127"/>
      <c r="AY416" s="93"/>
      <c r="AZ416" s="93"/>
      <c r="BA416" s="93"/>
      <c r="BB416" s="93"/>
      <c r="BC416" s="150"/>
      <c r="BD416" s="160"/>
      <c r="BE416" s="151"/>
      <c r="BF416" s="150"/>
      <c r="BG416" s="151"/>
      <c r="BH416" s="93"/>
      <c r="BI416" s="93"/>
      <c r="BJ416" s="93"/>
      <c r="BK416" s="93"/>
      <c r="BL416" s="161"/>
      <c r="BM416" s="128"/>
      <c r="BN416" s="128"/>
      <c r="BO416" s="163"/>
      <c r="BP416" s="159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58"/>
      <c r="CD416" s="127"/>
      <c r="CE416" s="150"/>
      <c r="CF416" s="151"/>
      <c r="CG416" s="150"/>
      <c r="CH416" s="151"/>
      <c r="CI416" s="93"/>
      <c r="CJ416" s="93"/>
      <c r="CK416" s="93"/>
      <c r="CL416" s="150"/>
      <c r="CM416" s="159"/>
      <c r="CN416" s="113"/>
      <c r="CO416" s="113"/>
      <c r="CP416" s="126"/>
      <c r="CQ416" s="159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58"/>
      <c r="DG416" s="164" t="str">
        <f t="shared" si="26"/>
        <v/>
      </c>
      <c r="DH416" s="162"/>
      <c r="DI416" s="94" t="str">
        <f t="shared" si="27"/>
        <v/>
      </c>
      <c r="DJ416" s="181"/>
      <c r="DK416" s="37" t="e">
        <f>VLOOKUP(B416,Facility_Information!$B$6:$O$136,14,FALSE)</f>
        <v>#N/A</v>
      </c>
      <c r="DL416">
        <f t="shared" si="24"/>
        <v>0</v>
      </c>
      <c r="DM416" s="234" t="str">
        <f t="shared" si="25"/>
        <v/>
      </c>
    </row>
    <row r="417" spans="1:117" x14ac:dyDescent="0.25">
      <c r="A417" s="148"/>
      <c r="B417" s="142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122"/>
      <c r="W417" s="123"/>
      <c r="X417" s="232"/>
      <c r="Y417" s="232"/>
      <c r="Z417" s="125"/>
      <c r="AA417" s="124"/>
      <c r="AB417" s="125"/>
      <c r="AC417" s="124"/>
      <c r="AD417" s="124"/>
      <c r="AE417" s="124"/>
      <c r="AF417" s="125"/>
      <c r="AG417" s="124"/>
      <c r="AH417" s="124"/>
      <c r="AI417" s="124"/>
      <c r="AJ417" s="125"/>
      <c r="AK417" s="126"/>
      <c r="AL417" s="85"/>
      <c r="AM417" s="85"/>
      <c r="AN417" s="85"/>
      <c r="AO417" s="85"/>
      <c r="AP417" s="251"/>
      <c r="AQ417" s="251"/>
      <c r="AR417" s="251"/>
      <c r="AS417" s="251"/>
      <c r="AT417" s="85"/>
      <c r="AU417" s="85"/>
      <c r="AV417" s="85"/>
      <c r="AW417" s="85"/>
      <c r="AX417" s="127"/>
      <c r="AY417" s="93"/>
      <c r="AZ417" s="93"/>
      <c r="BA417" s="93"/>
      <c r="BB417" s="93"/>
      <c r="BC417" s="150"/>
      <c r="BD417" s="160"/>
      <c r="BE417" s="151"/>
      <c r="BF417" s="150"/>
      <c r="BG417" s="151"/>
      <c r="BH417" s="93"/>
      <c r="BI417" s="93"/>
      <c r="BJ417" s="93"/>
      <c r="BK417" s="93"/>
      <c r="BL417" s="161"/>
      <c r="BM417" s="128"/>
      <c r="BN417" s="128"/>
      <c r="BO417" s="163"/>
      <c r="BP417" s="159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58"/>
      <c r="CD417" s="127"/>
      <c r="CE417" s="150"/>
      <c r="CF417" s="151"/>
      <c r="CG417" s="150"/>
      <c r="CH417" s="151"/>
      <c r="CI417" s="93"/>
      <c r="CJ417" s="93"/>
      <c r="CK417" s="93"/>
      <c r="CL417" s="150"/>
      <c r="CM417" s="159"/>
      <c r="CN417" s="113"/>
      <c r="CO417" s="113"/>
      <c r="CP417" s="126"/>
      <c r="CQ417" s="159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58"/>
      <c r="DG417" s="164" t="str">
        <f t="shared" si="26"/>
        <v/>
      </c>
      <c r="DH417" s="162"/>
      <c r="DI417" s="94" t="str">
        <f t="shared" si="27"/>
        <v/>
      </c>
      <c r="DJ417" s="181"/>
      <c r="DK417" s="37" t="e">
        <f>VLOOKUP(B417,Facility_Information!$B$6:$O$136,14,FALSE)</f>
        <v>#N/A</v>
      </c>
      <c r="DL417">
        <f t="shared" si="24"/>
        <v>0</v>
      </c>
      <c r="DM417" s="234" t="str">
        <f t="shared" si="25"/>
        <v/>
      </c>
    </row>
    <row r="418" spans="1:117" x14ac:dyDescent="0.25">
      <c r="A418" s="148"/>
      <c r="B418" s="142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122"/>
      <c r="W418" s="123"/>
      <c r="X418" s="232"/>
      <c r="Y418" s="232"/>
      <c r="Z418" s="125"/>
      <c r="AA418" s="124"/>
      <c r="AB418" s="125"/>
      <c r="AC418" s="124"/>
      <c r="AD418" s="124"/>
      <c r="AE418" s="124"/>
      <c r="AF418" s="125"/>
      <c r="AG418" s="124"/>
      <c r="AH418" s="124"/>
      <c r="AI418" s="124"/>
      <c r="AJ418" s="125"/>
      <c r="AK418" s="126"/>
      <c r="AL418" s="85"/>
      <c r="AM418" s="85"/>
      <c r="AN418" s="85"/>
      <c r="AO418" s="85"/>
      <c r="AP418" s="251"/>
      <c r="AQ418" s="251"/>
      <c r="AR418" s="251"/>
      <c r="AS418" s="251"/>
      <c r="AT418" s="85"/>
      <c r="AU418" s="85"/>
      <c r="AV418" s="85"/>
      <c r="AW418" s="85"/>
      <c r="AX418" s="127"/>
      <c r="AY418" s="93"/>
      <c r="AZ418" s="93"/>
      <c r="BA418" s="93"/>
      <c r="BB418" s="93"/>
      <c r="BC418" s="150"/>
      <c r="BD418" s="160"/>
      <c r="BE418" s="151"/>
      <c r="BF418" s="150"/>
      <c r="BG418" s="151"/>
      <c r="BH418" s="93"/>
      <c r="BI418" s="93"/>
      <c r="BJ418" s="93"/>
      <c r="BK418" s="93"/>
      <c r="BL418" s="161"/>
      <c r="BM418" s="128"/>
      <c r="BN418" s="128"/>
      <c r="BO418" s="163"/>
      <c r="BP418" s="159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58"/>
      <c r="CD418" s="127"/>
      <c r="CE418" s="150"/>
      <c r="CF418" s="151"/>
      <c r="CG418" s="150"/>
      <c r="CH418" s="151"/>
      <c r="CI418" s="93"/>
      <c r="CJ418" s="93"/>
      <c r="CK418" s="93"/>
      <c r="CL418" s="150"/>
      <c r="CM418" s="159"/>
      <c r="CN418" s="113"/>
      <c r="CO418" s="113"/>
      <c r="CP418" s="126"/>
      <c r="CQ418" s="159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58"/>
      <c r="DG418" s="164" t="str">
        <f t="shared" si="26"/>
        <v/>
      </c>
      <c r="DH418" s="162"/>
      <c r="DI418" s="94" t="str">
        <f t="shared" si="27"/>
        <v/>
      </c>
      <c r="DJ418" s="181"/>
      <c r="DK418" s="37" t="e">
        <f>VLOOKUP(B418,Facility_Information!$B$6:$O$136,14,FALSE)</f>
        <v>#N/A</v>
      </c>
      <c r="DL418">
        <f t="shared" si="24"/>
        <v>0</v>
      </c>
      <c r="DM418" s="234" t="str">
        <f t="shared" si="25"/>
        <v/>
      </c>
    </row>
    <row r="419" spans="1:117" x14ac:dyDescent="0.25">
      <c r="A419" s="148"/>
      <c r="B419" s="142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122"/>
      <c r="W419" s="123"/>
      <c r="X419" s="232"/>
      <c r="Y419" s="232"/>
      <c r="Z419" s="125"/>
      <c r="AA419" s="124"/>
      <c r="AB419" s="125"/>
      <c r="AC419" s="124"/>
      <c r="AD419" s="124"/>
      <c r="AE419" s="124"/>
      <c r="AF419" s="125"/>
      <c r="AG419" s="124"/>
      <c r="AH419" s="124"/>
      <c r="AI419" s="124"/>
      <c r="AJ419" s="125"/>
      <c r="AK419" s="126"/>
      <c r="AL419" s="85"/>
      <c r="AM419" s="85"/>
      <c r="AN419" s="85"/>
      <c r="AO419" s="85"/>
      <c r="AP419" s="251"/>
      <c r="AQ419" s="251"/>
      <c r="AR419" s="251"/>
      <c r="AS419" s="251"/>
      <c r="AT419" s="85"/>
      <c r="AU419" s="85"/>
      <c r="AV419" s="85"/>
      <c r="AW419" s="85"/>
      <c r="AX419" s="127"/>
      <c r="AY419" s="93"/>
      <c r="AZ419" s="93"/>
      <c r="BA419" s="93"/>
      <c r="BB419" s="93"/>
      <c r="BC419" s="150"/>
      <c r="BD419" s="160"/>
      <c r="BE419" s="151"/>
      <c r="BF419" s="150"/>
      <c r="BG419" s="151"/>
      <c r="BH419" s="93"/>
      <c r="BI419" s="93"/>
      <c r="BJ419" s="93"/>
      <c r="BK419" s="93"/>
      <c r="BL419" s="161"/>
      <c r="BM419" s="128"/>
      <c r="BN419" s="128"/>
      <c r="BO419" s="163"/>
      <c r="BP419" s="159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58"/>
      <c r="CD419" s="127"/>
      <c r="CE419" s="150"/>
      <c r="CF419" s="151"/>
      <c r="CG419" s="150"/>
      <c r="CH419" s="151"/>
      <c r="CI419" s="93"/>
      <c r="CJ419" s="93"/>
      <c r="CK419" s="93"/>
      <c r="CL419" s="150"/>
      <c r="CM419" s="159"/>
      <c r="CN419" s="113"/>
      <c r="CO419" s="113"/>
      <c r="CP419" s="126"/>
      <c r="CQ419" s="159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58"/>
      <c r="DG419" s="164" t="str">
        <f t="shared" si="26"/>
        <v/>
      </c>
      <c r="DH419" s="162"/>
      <c r="DI419" s="94" t="str">
        <f t="shared" si="27"/>
        <v/>
      </c>
      <c r="DJ419" s="181"/>
      <c r="DK419" s="37" t="e">
        <f>VLOOKUP(B419,Facility_Information!$B$6:$O$136,14,FALSE)</f>
        <v>#N/A</v>
      </c>
      <c r="DL419">
        <f t="shared" si="24"/>
        <v>0</v>
      </c>
      <c r="DM419" s="234" t="str">
        <f t="shared" si="25"/>
        <v/>
      </c>
    </row>
    <row r="420" spans="1:117" x14ac:dyDescent="0.25">
      <c r="A420" s="148"/>
      <c r="B420" s="142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122"/>
      <c r="W420" s="123"/>
      <c r="X420" s="232"/>
      <c r="Y420" s="232"/>
      <c r="Z420" s="125"/>
      <c r="AA420" s="124"/>
      <c r="AB420" s="125"/>
      <c r="AC420" s="124"/>
      <c r="AD420" s="124"/>
      <c r="AE420" s="124"/>
      <c r="AF420" s="125"/>
      <c r="AG420" s="124"/>
      <c r="AH420" s="124"/>
      <c r="AI420" s="124"/>
      <c r="AJ420" s="125"/>
      <c r="AK420" s="126"/>
      <c r="AL420" s="85"/>
      <c r="AM420" s="85"/>
      <c r="AN420" s="85"/>
      <c r="AO420" s="85"/>
      <c r="AP420" s="251"/>
      <c r="AQ420" s="251"/>
      <c r="AR420" s="251"/>
      <c r="AS420" s="251"/>
      <c r="AT420" s="85"/>
      <c r="AU420" s="85"/>
      <c r="AV420" s="85"/>
      <c r="AW420" s="85"/>
      <c r="AX420" s="127"/>
      <c r="AY420" s="93"/>
      <c r="AZ420" s="93"/>
      <c r="BA420" s="93"/>
      <c r="BB420" s="93"/>
      <c r="BC420" s="150"/>
      <c r="BD420" s="160"/>
      <c r="BE420" s="151"/>
      <c r="BF420" s="150"/>
      <c r="BG420" s="151"/>
      <c r="BH420" s="93"/>
      <c r="BI420" s="93"/>
      <c r="BJ420" s="93"/>
      <c r="BK420" s="93"/>
      <c r="BL420" s="161"/>
      <c r="BM420" s="128"/>
      <c r="BN420" s="128"/>
      <c r="BO420" s="163"/>
      <c r="BP420" s="159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58"/>
      <c r="CD420" s="127"/>
      <c r="CE420" s="150"/>
      <c r="CF420" s="151"/>
      <c r="CG420" s="150"/>
      <c r="CH420" s="151"/>
      <c r="CI420" s="93"/>
      <c r="CJ420" s="93"/>
      <c r="CK420" s="93"/>
      <c r="CL420" s="150"/>
      <c r="CM420" s="159"/>
      <c r="CN420" s="113"/>
      <c r="CO420" s="113"/>
      <c r="CP420" s="126"/>
      <c r="CQ420" s="159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58"/>
      <c r="DG420" s="164" t="str">
        <f t="shared" si="26"/>
        <v/>
      </c>
      <c r="DH420" s="162"/>
      <c r="DI420" s="94" t="str">
        <f t="shared" si="27"/>
        <v/>
      </c>
      <c r="DJ420" s="181"/>
      <c r="DK420" s="37" t="e">
        <f>VLOOKUP(B420,Facility_Information!$B$6:$O$136,14,FALSE)</f>
        <v>#N/A</v>
      </c>
      <c r="DL420">
        <f t="shared" si="24"/>
        <v>0</v>
      </c>
      <c r="DM420" s="234" t="str">
        <f t="shared" si="25"/>
        <v/>
      </c>
    </row>
    <row r="421" spans="1:117" x14ac:dyDescent="0.25">
      <c r="A421" s="148"/>
      <c r="B421" s="142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122"/>
      <c r="W421" s="123"/>
      <c r="X421" s="232"/>
      <c r="Y421" s="232"/>
      <c r="Z421" s="125"/>
      <c r="AA421" s="124"/>
      <c r="AB421" s="125"/>
      <c r="AC421" s="124"/>
      <c r="AD421" s="124"/>
      <c r="AE421" s="124"/>
      <c r="AF421" s="125"/>
      <c r="AG421" s="124"/>
      <c r="AH421" s="124"/>
      <c r="AI421" s="124"/>
      <c r="AJ421" s="125"/>
      <c r="AK421" s="126"/>
      <c r="AL421" s="85"/>
      <c r="AM421" s="85"/>
      <c r="AN421" s="85"/>
      <c r="AO421" s="85"/>
      <c r="AP421" s="251"/>
      <c r="AQ421" s="251"/>
      <c r="AR421" s="251"/>
      <c r="AS421" s="251"/>
      <c r="AT421" s="85"/>
      <c r="AU421" s="85"/>
      <c r="AV421" s="85"/>
      <c r="AW421" s="85"/>
      <c r="AX421" s="127"/>
      <c r="AY421" s="93"/>
      <c r="AZ421" s="93"/>
      <c r="BA421" s="93"/>
      <c r="BB421" s="93"/>
      <c r="BC421" s="150"/>
      <c r="BD421" s="160"/>
      <c r="BE421" s="151"/>
      <c r="BF421" s="150"/>
      <c r="BG421" s="151"/>
      <c r="BH421" s="93"/>
      <c r="BI421" s="93"/>
      <c r="BJ421" s="93"/>
      <c r="BK421" s="93"/>
      <c r="BL421" s="161"/>
      <c r="BM421" s="128"/>
      <c r="BN421" s="128"/>
      <c r="BO421" s="163"/>
      <c r="BP421" s="159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58"/>
      <c r="CD421" s="127"/>
      <c r="CE421" s="150"/>
      <c r="CF421" s="151"/>
      <c r="CG421" s="150"/>
      <c r="CH421" s="151"/>
      <c r="CI421" s="93"/>
      <c r="CJ421" s="93"/>
      <c r="CK421" s="93"/>
      <c r="CL421" s="150"/>
      <c r="CM421" s="159"/>
      <c r="CN421" s="113"/>
      <c r="CO421" s="113"/>
      <c r="CP421" s="126"/>
      <c r="CQ421" s="159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58"/>
      <c r="DG421" s="164" t="str">
        <f t="shared" si="26"/>
        <v/>
      </c>
      <c r="DH421" s="162"/>
      <c r="DI421" s="94" t="str">
        <f t="shared" si="27"/>
        <v/>
      </c>
      <c r="DJ421" s="181"/>
      <c r="DK421" s="37" t="e">
        <f>VLOOKUP(B421,Facility_Information!$B$6:$O$136,14,FALSE)</f>
        <v>#N/A</v>
      </c>
      <c r="DL421">
        <f t="shared" si="24"/>
        <v>0</v>
      </c>
      <c r="DM421" s="234" t="str">
        <f t="shared" si="25"/>
        <v/>
      </c>
    </row>
    <row r="422" spans="1:117" x14ac:dyDescent="0.25">
      <c r="A422" s="148"/>
      <c r="B422" s="142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122"/>
      <c r="W422" s="123"/>
      <c r="X422" s="232"/>
      <c r="Y422" s="232"/>
      <c r="Z422" s="125"/>
      <c r="AA422" s="124"/>
      <c r="AB422" s="125"/>
      <c r="AC422" s="124"/>
      <c r="AD422" s="124"/>
      <c r="AE422" s="124"/>
      <c r="AF422" s="125"/>
      <c r="AG422" s="124"/>
      <c r="AH422" s="124"/>
      <c r="AI422" s="124"/>
      <c r="AJ422" s="125"/>
      <c r="AK422" s="126"/>
      <c r="AL422" s="85"/>
      <c r="AM422" s="85"/>
      <c r="AN422" s="85"/>
      <c r="AO422" s="85"/>
      <c r="AP422" s="251"/>
      <c r="AQ422" s="251"/>
      <c r="AR422" s="251"/>
      <c r="AS422" s="251"/>
      <c r="AT422" s="85"/>
      <c r="AU422" s="85"/>
      <c r="AV422" s="85"/>
      <c r="AW422" s="85"/>
      <c r="AX422" s="127"/>
      <c r="AY422" s="93"/>
      <c r="AZ422" s="93"/>
      <c r="BA422" s="93"/>
      <c r="BB422" s="93"/>
      <c r="BC422" s="150"/>
      <c r="BD422" s="160"/>
      <c r="BE422" s="151"/>
      <c r="BF422" s="150"/>
      <c r="BG422" s="151"/>
      <c r="BH422" s="93"/>
      <c r="BI422" s="93"/>
      <c r="BJ422" s="93"/>
      <c r="BK422" s="93"/>
      <c r="BL422" s="161"/>
      <c r="BM422" s="128"/>
      <c r="BN422" s="128"/>
      <c r="BO422" s="163"/>
      <c r="BP422" s="159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58"/>
      <c r="CD422" s="127"/>
      <c r="CE422" s="150"/>
      <c r="CF422" s="151"/>
      <c r="CG422" s="150"/>
      <c r="CH422" s="151"/>
      <c r="CI422" s="93"/>
      <c r="CJ422" s="93"/>
      <c r="CK422" s="93"/>
      <c r="CL422" s="150"/>
      <c r="CM422" s="159"/>
      <c r="CN422" s="113"/>
      <c r="CO422" s="113"/>
      <c r="CP422" s="126"/>
      <c r="CQ422" s="159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58"/>
      <c r="DG422" s="164" t="str">
        <f t="shared" si="26"/>
        <v/>
      </c>
      <c r="DH422" s="162"/>
      <c r="DI422" s="94" t="str">
        <f t="shared" si="27"/>
        <v/>
      </c>
      <c r="DJ422" s="181"/>
      <c r="DK422" s="37" t="e">
        <f>VLOOKUP(B422,Facility_Information!$B$6:$O$136,14,FALSE)</f>
        <v>#N/A</v>
      </c>
      <c r="DL422">
        <f t="shared" si="24"/>
        <v>0</v>
      </c>
      <c r="DM422" s="234" t="str">
        <f t="shared" si="25"/>
        <v/>
      </c>
    </row>
    <row r="423" spans="1:117" x14ac:dyDescent="0.25">
      <c r="A423" s="148"/>
      <c r="B423" s="142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122"/>
      <c r="W423" s="123"/>
      <c r="X423" s="232"/>
      <c r="Y423" s="232"/>
      <c r="Z423" s="125"/>
      <c r="AA423" s="124"/>
      <c r="AB423" s="125"/>
      <c r="AC423" s="124"/>
      <c r="AD423" s="124"/>
      <c r="AE423" s="124"/>
      <c r="AF423" s="125"/>
      <c r="AG423" s="124"/>
      <c r="AH423" s="124"/>
      <c r="AI423" s="124"/>
      <c r="AJ423" s="125"/>
      <c r="AK423" s="126"/>
      <c r="AL423" s="85"/>
      <c r="AM423" s="85"/>
      <c r="AN423" s="85"/>
      <c r="AO423" s="85"/>
      <c r="AP423" s="251"/>
      <c r="AQ423" s="251"/>
      <c r="AR423" s="251"/>
      <c r="AS423" s="251"/>
      <c r="AT423" s="85"/>
      <c r="AU423" s="85"/>
      <c r="AV423" s="85"/>
      <c r="AW423" s="85"/>
      <c r="AX423" s="127"/>
      <c r="AY423" s="93"/>
      <c r="AZ423" s="93"/>
      <c r="BA423" s="93"/>
      <c r="BB423" s="93"/>
      <c r="BC423" s="150"/>
      <c r="BD423" s="160"/>
      <c r="BE423" s="151"/>
      <c r="BF423" s="150"/>
      <c r="BG423" s="151"/>
      <c r="BH423" s="93"/>
      <c r="BI423" s="93"/>
      <c r="BJ423" s="93"/>
      <c r="BK423" s="93"/>
      <c r="BL423" s="161"/>
      <c r="BM423" s="128"/>
      <c r="BN423" s="128"/>
      <c r="BO423" s="163"/>
      <c r="BP423" s="159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58"/>
      <c r="CD423" s="127"/>
      <c r="CE423" s="150"/>
      <c r="CF423" s="151"/>
      <c r="CG423" s="150"/>
      <c r="CH423" s="151"/>
      <c r="CI423" s="93"/>
      <c r="CJ423" s="93"/>
      <c r="CK423" s="93"/>
      <c r="CL423" s="150"/>
      <c r="CM423" s="159"/>
      <c r="CN423" s="113"/>
      <c r="CO423" s="113"/>
      <c r="CP423" s="126"/>
      <c r="CQ423" s="159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58"/>
      <c r="DG423" s="164" t="str">
        <f t="shared" si="26"/>
        <v/>
      </c>
      <c r="DH423" s="162"/>
      <c r="DI423" s="94" t="str">
        <f t="shared" si="27"/>
        <v/>
      </c>
      <c r="DJ423" s="181"/>
      <c r="DK423" s="37" t="e">
        <f>VLOOKUP(B423,Facility_Information!$B$6:$O$136,14,FALSE)</f>
        <v>#N/A</v>
      </c>
      <c r="DL423">
        <f t="shared" si="24"/>
        <v>0</v>
      </c>
      <c r="DM423" s="234" t="str">
        <f t="shared" si="25"/>
        <v/>
      </c>
    </row>
    <row r="424" spans="1:117" x14ac:dyDescent="0.25">
      <c r="A424" s="148"/>
      <c r="B424" s="142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122"/>
      <c r="W424" s="123"/>
      <c r="X424" s="232"/>
      <c r="Y424" s="232"/>
      <c r="Z424" s="125"/>
      <c r="AA424" s="124"/>
      <c r="AB424" s="125"/>
      <c r="AC424" s="124"/>
      <c r="AD424" s="124"/>
      <c r="AE424" s="124"/>
      <c r="AF424" s="125"/>
      <c r="AG424" s="124"/>
      <c r="AH424" s="124"/>
      <c r="AI424" s="124"/>
      <c r="AJ424" s="125"/>
      <c r="AK424" s="126"/>
      <c r="AL424" s="85"/>
      <c r="AM424" s="85"/>
      <c r="AN424" s="85"/>
      <c r="AO424" s="85"/>
      <c r="AP424" s="251"/>
      <c r="AQ424" s="251"/>
      <c r="AR424" s="251"/>
      <c r="AS424" s="251"/>
      <c r="AT424" s="85"/>
      <c r="AU424" s="85"/>
      <c r="AV424" s="85"/>
      <c r="AW424" s="85"/>
      <c r="AX424" s="127"/>
      <c r="AY424" s="93"/>
      <c r="AZ424" s="93"/>
      <c r="BA424" s="93"/>
      <c r="BB424" s="93"/>
      <c r="BC424" s="150"/>
      <c r="BD424" s="160"/>
      <c r="BE424" s="151"/>
      <c r="BF424" s="150"/>
      <c r="BG424" s="151"/>
      <c r="BH424" s="93"/>
      <c r="BI424" s="93"/>
      <c r="BJ424" s="93"/>
      <c r="BK424" s="93"/>
      <c r="BL424" s="161"/>
      <c r="BM424" s="128"/>
      <c r="BN424" s="128"/>
      <c r="BO424" s="163"/>
      <c r="BP424" s="159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58"/>
      <c r="CD424" s="127"/>
      <c r="CE424" s="150"/>
      <c r="CF424" s="151"/>
      <c r="CG424" s="150"/>
      <c r="CH424" s="151"/>
      <c r="CI424" s="93"/>
      <c r="CJ424" s="93"/>
      <c r="CK424" s="93"/>
      <c r="CL424" s="150"/>
      <c r="CM424" s="159"/>
      <c r="CN424" s="113"/>
      <c r="CO424" s="113"/>
      <c r="CP424" s="126"/>
      <c r="CQ424" s="159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58"/>
      <c r="DG424" s="164" t="str">
        <f t="shared" si="26"/>
        <v/>
      </c>
      <c r="DH424" s="162"/>
      <c r="DI424" s="94" t="str">
        <f t="shared" si="27"/>
        <v/>
      </c>
      <c r="DJ424" s="181"/>
      <c r="DK424" s="37" t="e">
        <f>VLOOKUP(B424,Facility_Information!$B$6:$O$136,14,FALSE)</f>
        <v>#N/A</v>
      </c>
      <c r="DL424">
        <f t="shared" si="24"/>
        <v>0</v>
      </c>
      <c r="DM424" s="234" t="str">
        <f t="shared" si="25"/>
        <v/>
      </c>
    </row>
    <row r="425" spans="1:117" x14ac:dyDescent="0.25">
      <c r="A425" s="148"/>
      <c r="B425" s="142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122"/>
      <c r="W425" s="123"/>
      <c r="X425" s="232"/>
      <c r="Y425" s="232"/>
      <c r="Z425" s="125"/>
      <c r="AA425" s="124"/>
      <c r="AB425" s="125"/>
      <c r="AC425" s="124"/>
      <c r="AD425" s="124"/>
      <c r="AE425" s="124"/>
      <c r="AF425" s="125"/>
      <c r="AG425" s="124"/>
      <c r="AH425" s="124"/>
      <c r="AI425" s="124"/>
      <c r="AJ425" s="125"/>
      <c r="AK425" s="126"/>
      <c r="AL425" s="85"/>
      <c r="AM425" s="85"/>
      <c r="AN425" s="85"/>
      <c r="AO425" s="85"/>
      <c r="AP425" s="251"/>
      <c r="AQ425" s="251"/>
      <c r="AR425" s="251"/>
      <c r="AS425" s="251"/>
      <c r="AT425" s="85"/>
      <c r="AU425" s="85"/>
      <c r="AV425" s="85"/>
      <c r="AW425" s="85"/>
      <c r="AX425" s="127"/>
      <c r="AY425" s="93"/>
      <c r="AZ425" s="93"/>
      <c r="BA425" s="93"/>
      <c r="BB425" s="93"/>
      <c r="BC425" s="150"/>
      <c r="BD425" s="160"/>
      <c r="BE425" s="151"/>
      <c r="BF425" s="150"/>
      <c r="BG425" s="151"/>
      <c r="BH425" s="93"/>
      <c r="BI425" s="93"/>
      <c r="BJ425" s="93"/>
      <c r="BK425" s="93"/>
      <c r="BL425" s="161"/>
      <c r="BM425" s="128"/>
      <c r="BN425" s="128"/>
      <c r="BO425" s="163"/>
      <c r="BP425" s="159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58"/>
      <c r="CD425" s="127"/>
      <c r="CE425" s="150"/>
      <c r="CF425" s="151"/>
      <c r="CG425" s="150"/>
      <c r="CH425" s="151"/>
      <c r="CI425" s="93"/>
      <c r="CJ425" s="93"/>
      <c r="CK425" s="93"/>
      <c r="CL425" s="150"/>
      <c r="CM425" s="159"/>
      <c r="CN425" s="113"/>
      <c r="CO425" s="113"/>
      <c r="CP425" s="126"/>
      <c r="CQ425" s="159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58"/>
      <c r="DG425" s="164" t="str">
        <f t="shared" si="26"/>
        <v/>
      </c>
      <c r="DH425" s="162"/>
      <c r="DI425" s="94" t="str">
        <f t="shared" si="27"/>
        <v/>
      </c>
      <c r="DJ425" s="181"/>
      <c r="DK425" s="37" t="e">
        <f>VLOOKUP(B425,Facility_Information!$B$6:$O$136,14,FALSE)</f>
        <v>#N/A</v>
      </c>
      <c r="DL425">
        <f t="shared" si="24"/>
        <v>0</v>
      </c>
      <c r="DM425" s="234" t="str">
        <f t="shared" si="25"/>
        <v/>
      </c>
    </row>
    <row r="426" spans="1:117" x14ac:dyDescent="0.25">
      <c r="A426" s="148"/>
      <c r="B426" s="142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122"/>
      <c r="W426" s="123"/>
      <c r="X426" s="232"/>
      <c r="Y426" s="232"/>
      <c r="Z426" s="125"/>
      <c r="AA426" s="124"/>
      <c r="AB426" s="125"/>
      <c r="AC426" s="124"/>
      <c r="AD426" s="124"/>
      <c r="AE426" s="124"/>
      <c r="AF426" s="125"/>
      <c r="AG426" s="124"/>
      <c r="AH426" s="124"/>
      <c r="AI426" s="124"/>
      <c r="AJ426" s="125"/>
      <c r="AK426" s="126"/>
      <c r="AL426" s="85"/>
      <c r="AM426" s="85"/>
      <c r="AN426" s="85"/>
      <c r="AO426" s="85"/>
      <c r="AP426" s="251"/>
      <c r="AQ426" s="251"/>
      <c r="AR426" s="251"/>
      <c r="AS426" s="251"/>
      <c r="AT426" s="85"/>
      <c r="AU426" s="85"/>
      <c r="AV426" s="85"/>
      <c r="AW426" s="85"/>
      <c r="AX426" s="127"/>
      <c r="AY426" s="93"/>
      <c r="AZ426" s="93"/>
      <c r="BA426" s="93"/>
      <c r="BB426" s="93"/>
      <c r="BC426" s="150"/>
      <c r="BD426" s="160"/>
      <c r="BE426" s="151"/>
      <c r="BF426" s="150"/>
      <c r="BG426" s="151"/>
      <c r="BH426" s="93"/>
      <c r="BI426" s="93"/>
      <c r="BJ426" s="93"/>
      <c r="BK426" s="93"/>
      <c r="BL426" s="161"/>
      <c r="BM426" s="128"/>
      <c r="BN426" s="128"/>
      <c r="BO426" s="163"/>
      <c r="BP426" s="159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58"/>
      <c r="CD426" s="127"/>
      <c r="CE426" s="150"/>
      <c r="CF426" s="151"/>
      <c r="CG426" s="150"/>
      <c r="CH426" s="151"/>
      <c r="CI426" s="93"/>
      <c r="CJ426" s="93"/>
      <c r="CK426" s="93"/>
      <c r="CL426" s="150"/>
      <c r="CM426" s="159"/>
      <c r="CN426" s="113"/>
      <c r="CO426" s="113"/>
      <c r="CP426" s="126"/>
      <c r="CQ426" s="159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58"/>
      <c r="DG426" s="164" t="str">
        <f t="shared" si="26"/>
        <v/>
      </c>
      <c r="DH426" s="162"/>
      <c r="DI426" s="94" t="str">
        <f t="shared" si="27"/>
        <v/>
      </c>
      <c r="DJ426" s="181"/>
      <c r="DK426" s="37" t="e">
        <f>VLOOKUP(B426,Facility_Information!$B$6:$O$136,14,FALSE)</f>
        <v>#N/A</v>
      </c>
      <c r="DL426">
        <f t="shared" si="24"/>
        <v>0</v>
      </c>
      <c r="DM426" s="234" t="str">
        <f t="shared" si="25"/>
        <v/>
      </c>
    </row>
    <row r="427" spans="1:117" x14ac:dyDescent="0.25">
      <c r="A427" s="148"/>
      <c r="B427" s="142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122"/>
      <c r="W427" s="123"/>
      <c r="X427" s="232"/>
      <c r="Y427" s="232"/>
      <c r="Z427" s="125"/>
      <c r="AA427" s="124"/>
      <c r="AB427" s="125"/>
      <c r="AC427" s="124"/>
      <c r="AD427" s="124"/>
      <c r="AE427" s="124"/>
      <c r="AF427" s="125"/>
      <c r="AG427" s="124"/>
      <c r="AH427" s="124"/>
      <c r="AI427" s="124"/>
      <c r="AJ427" s="125"/>
      <c r="AK427" s="126"/>
      <c r="AL427" s="85"/>
      <c r="AM427" s="85"/>
      <c r="AN427" s="85"/>
      <c r="AO427" s="85"/>
      <c r="AP427" s="251"/>
      <c r="AQ427" s="251"/>
      <c r="AR427" s="251"/>
      <c r="AS427" s="251"/>
      <c r="AT427" s="85"/>
      <c r="AU427" s="85"/>
      <c r="AV427" s="85"/>
      <c r="AW427" s="85"/>
      <c r="AX427" s="127"/>
      <c r="AY427" s="93"/>
      <c r="AZ427" s="93"/>
      <c r="BA427" s="93"/>
      <c r="BB427" s="93"/>
      <c r="BC427" s="150"/>
      <c r="BD427" s="160"/>
      <c r="BE427" s="151"/>
      <c r="BF427" s="150"/>
      <c r="BG427" s="151"/>
      <c r="BH427" s="93"/>
      <c r="BI427" s="93"/>
      <c r="BJ427" s="93"/>
      <c r="BK427" s="93"/>
      <c r="BL427" s="161"/>
      <c r="BM427" s="128"/>
      <c r="BN427" s="128"/>
      <c r="BO427" s="163"/>
      <c r="BP427" s="159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58"/>
      <c r="CD427" s="127"/>
      <c r="CE427" s="150"/>
      <c r="CF427" s="151"/>
      <c r="CG427" s="150"/>
      <c r="CH427" s="151"/>
      <c r="CI427" s="93"/>
      <c r="CJ427" s="93"/>
      <c r="CK427" s="93"/>
      <c r="CL427" s="150"/>
      <c r="CM427" s="159"/>
      <c r="CN427" s="113"/>
      <c r="CO427" s="113"/>
      <c r="CP427" s="126"/>
      <c r="CQ427" s="159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58"/>
      <c r="DG427" s="164" t="str">
        <f t="shared" si="26"/>
        <v/>
      </c>
      <c r="DH427" s="162"/>
      <c r="DI427" s="94" t="str">
        <f t="shared" si="27"/>
        <v/>
      </c>
      <c r="DJ427" s="181"/>
      <c r="DK427" s="37" t="e">
        <f>VLOOKUP(B427,Facility_Information!$B$6:$O$136,14,FALSE)</f>
        <v>#N/A</v>
      </c>
      <c r="DL427">
        <f t="shared" si="24"/>
        <v>0</v>
      </c>
      <c r="DM427" s="234" t="str">
        <f t="shared" si="25"/>
        <v/>
      </c>
    </row>
    <row r="428" spans="1:117" x14ac:dyDescent="0.25">
      <c r="A428" s="148"/>
      <c r="B428" s="142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122"/>
      <c r="W428" s="123"/>
      <c r="X428" s="232"/>
      <c r="Y428" s="232"/>
      <c r="Z428" s="125"/>
      <c r="AA428" s="124"/>
      <c r="AB428" s="125"/>
      <c r="AC428" s="124"/>
      <c r="AD428" s="124"/>
      <c r="AE428" s="124"/>
      <c r="AF428" s="125"/>
      <c r="AG428" s="124"/>
      <c r="AH428" s="124"/>
      <c r="AI428" s="124"/>
      <c r="AJ428" s="125"/>
      <c r="AK428" s="126"/>
      <c r="AL428" s="85"/>
      <c r="AM428" s="85"/>
      <c r="AN428" s="85"/>
      <c r="AO428" s="85"/>
      <c r="AP428" s="251"/>
      <c r="AQ428" s="251"/>
      <c r="AR428" s="251"/>
      <c r="AS428" s="251"/>
      <c r="AT428" s="85"/>
      <c r="AU428" s="85"/>
      <c r="AV428" s="85"/>
      <c r="AW428" s="85"/>
      <c r="AX428" s="127"/>
      <c r="AY428" s="93"/>
      <c r="AZ428" s="93"/>
      <c r="BA428" s="93"/>
      <c r="BB428" s="93"/>
      <c r="BC428" s="150"/>
      <c r="BD428" s="160"/>
      <c r="BE428" s="151"/>
      <c r="BF428" s="150"/>
      <c r="BG428" s="151"/>
      <c r="BH428" s="93"/>
      <c r="BI428" s="93"/>
      <c r="BJ428" s="93"/>
      <c r="BK428" s="93"/>
      <c r="BL428" s="161"/>
      <c r="BM428" s="128"/>
      <c r="BN428" s="128"/>
      <c r="BO428" s="163"/>
      <c r="BP428" s="159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58"/>
      <c r="CD428" s="127"/>
      <c r="CE428" s="150"/>
      <c r="CF428" s="151"/>
      <c r="CG428" s="150"/>
      <c r="CH428" s="151"/>
      <c r="CI428" s="93"/>
      <c r="CJ428" s="93"/>
      <c r="CK428" s="93"/>
      <c r="CL428" s="150"/>
      <c r="CM428" s="159"/>
      <c r="CN428" s="113"/>
      <c r="CO428" s="113"/>
      <c r="CP428" s="126"/>
      <c r="CQ428" s="159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58"/>
      <c r="DG428" s="164" t="str">
        <f t="shared" si="26"/>
        <v/>
      </c>
      <c r="DH428" s="162"/>
      <c r="DI428" s="94" t="str">
        <f t="shared" si="27"/>
        <v/>
      </c>
      <c r="DJ428" s="181"/>
      <c r="DK428" s="37" t="e">
        <f>VLOOKUP(B428,Facility_Information!$B$6:$O$136,14,FALSE)</f>
        <v>#N/A</v>
      </c>
      <c r="DL428">
        <f t="shared" si="24"/>
        <v>0</v>
      </c>
      <c r="DM428" s="234" t="str">
        <f t="shared" si="25"/>
        <v/>
      </c>
    </row>
    <row r="429" spans="1:117" x14ac:dyDescent="0.25">
      <c r="A429" s="148"/>
      <c r="B429" s="142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122"/>
      <c r="W429" s="123"/>
      <c r="X429" s="232"/>
      <c r="Y429" s="232"/>
      <c r="Z429" s="125"/>
      <c r="AA429" s="124"/>
      <c r="AB429" s="125"/>
      <c r="AC429" s="124"/>
      <c r="AD429" s="124"/>
      <c r="AE429" s="124"/>
      <c r="AF429" s="125"/>
      <c r="AG429" s="124"/>
      <c r="AH429" s="124"/>
      <c r="AI429" s="124"/>
      <c r="AJ429" s="125"/>
      <c r="AK429" s="126"/>
      <c r="AL429" s="85"/>
      <c r="AM429" s="85"/>
      <c r="AN429" s="85"/>
      <c r="AO429" s="85"/>
      <c r="AP429" s="251"/>
      <c r="AQ429" s="251"/>
      <c r="AR429" s="251"/>
      <c r="AS429" s="251"/>
      <c r="AT429" s="85"/>
      <c r="AU429" s="85"/>
      <c r="AV429" s="85"/>
      <c r="AW429" s="85"/>
      <c r="AX429" s="127"/>
      <c r="AY429" s="93"/>
      <c r="AZ429" s="93"/>
      <c r="BA429" s="93"/>
      <c r="BB429" s="93"/>
      <c r="BC429" s="150"/>
      <c r="BD429" s="160"/>
      <c r="BE429" s="151"/>
      <c r="BF429" s="150"/>
      <c r="BG429" s="151"/>
      <c r="BH429" s="93"/>
      <c r="BI429" s="93"/>
      <c r="BJ429" s="93"/>
      <c r="BK429" s="93"/>
      <c r="BL429" s="161"/>
      <c r="BM429" s="128"/>
      <c r="BN429" s="128"/>
      <c r="BO429" s="163"/>
      <c r="BP429" s="159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58"/>
      <c r="CD429" s="127"/>
      <c r="CE429" s="150"/>
      <c r="CF429" s="151"/>
      <c r="CG429" s="150"/>
      <c r="CH429" s="151"/>
      <c r="CI429" s="93"/>
      <c r="CJ429" s="93"/>
      <c r="CK429" s="93"/>
      <c r="CL429" s="150"/>
      <c r="CM429" s="159"/>
      <c r="CN429" s="113"/>
      <c r="CO429" s="113"/>
      <c r="CP429" s="126"/>
      <c r="CQ429" s="159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58"/>
      <c r="DG429" s="164" t="str">
        <f t="shared" si="26"/>
        <v/>
      </c>
      <c r="DH429" s="162"/>
      <c r="DI429" s="94" t="str">
        <f t="shared" si="27"/>
        <v/>
      </c>
      <c r="DJ429" s="181"/>
      <c r="DK429" s="37" t="e">
        <f>VLOOKUP(B429,Facility_Information!$B$6:$O$136,14,FALSE)</f>
        <v>#N/A</v>
      </c>
      <c r="DL429">
        <f t="shared" si="24"/>
        <v>0</v>
      </c>
      <c r="DM429" s="234" t="str">
        <f t="shared" si="25"/>
        <v/>
      </c>
    </row>
    <row r="430" spans="1:117" x14ac:dyDescent="0.25">
      <c r="A430" s="148"/>
      <c r="B430" s="142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122"/>
      <c r="W430" s="123"/>
      <c r="X430" s="232"/>
      <c r="Y430" s="232"/>
      <c r="Z430" s="125"/>
      <c r="AA430" s="124"/>
      <c r="AB430" s="125"/>
      <c r="AC430" s="124"/>
      <c r="AD430" s="124"/>
      <c r="AE430" s="124"/>
      <c r="AF430" s="125"/>
      <c r="AG430" s="124"/>
      <c r="AH430" s="124"/>
      <c r="AI430" s="124"/>
      <c r="AJ430" s="125"/>
      <c r="AK430" s="126"/>
      <c r="AL430" s="85"/>
      <c r="AM430" s="85"/>
      <c r="AN430" s="85"/>
      <c r="AO430" s="85"/>
      <c r="AP430" s="251"/>
      <c r="AQ430" s="251"/>
      <c r="AR430" s="251"/>
      <c r="AS430" s="251"/>
      <c r="AT430" s="85"/>
      <c r="AU430" s="85"/>
      <c r="AV430" s="85"/>
      <c r="AW430" s="85"/>
      <c r="AX430" s="127"/>
      <c r="AY430" s="93"/>
      <c r="AZ430" s="93"/>
      <c r="BA430" s="93"/>
      <c r="BB430" s="93"/>
      <c r="BC430" s="150"/>
      <c r="BD430" s="160"/>
      <c r="BE430" s="151"/>
      <c r="BF430" s="150"/>
      <c r="BG430" s="151"/>
      <c r="BH430" s="93"/>
      <c r="BI430" s="93"/>
      <c r="BJ430" s="93"/>
      <c r="BK430" s="93"/>
      <c r="BL430" s="161"/>
      <c r="BM430" s="128"/>
      <c r="BN430" s="128"/>
      <c r="BO430" s="163"/>
      <c r="BP430" s="159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58"/>
      <c r="CD430" s="127"/>
      <c r="CE430" s="150"/>
      <c r="CF430" s="151"/>
      <c r="CG430" s="150"/>
      <c r="CH430" s="151"/>
      <c r="CI430" s="93"/>
      <c r="CJ430" s="93"/>
      <c r="CK430" s="93"/>
      <c r="CL430" s="150"/>
      <c r="CM430" s="159"/>
      <c r="CN430" s="113"/>
      <c r="CO430" s="113"/>
      <c r="CP430" s="126"/>
      <c r="CQ430" s="159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58"/>
      <c r="DG430" s="164" t="str">
        <f t="shared" si="26"/>
        <v/>
      </c>
      <c r="DH430" s="162"/>
      <c r="DI430" s="94" t="str">
        <f t="shared" si="27"/>
        <v/>
      </c>
      <c r="DJ430" s="181"/>
      <c r="DK430" s="37" t="e">
        <f>VLOOKUP(B430,Facility_Information!$B$6:$O$136,14,FALSE)</f>
        <v>#N/A</v>
      </c>
      <c r="DL430">
        <f t="shared" si="24"/>
        <v>0</v>
      </c>
      <c r="DM430" s="234" t="str">
        <f t="shared" si="25"/>
        <v/>
      </c>
    </row>
    <row r="431" spans="1:117" x14ac:dyDescent="0.25">
      <c r="A431" s="148"/>
      <c r="B431" s="142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122"/>
      <c r="W431" s="123"/>
      <c r="X431" s="232"/>
      <c r="Y431" s="232"/>
      <c r="Z431" s="125"/>
      <c r="AA431" s="124"/>
      <c r="AB431" s="125"/>
      <c r="AC431" s="124"/>
      <c r="AD431" s="124"/>
      <c r="AE431" s="124"/>
      <c r="AF431" s="125"/>
      <c r="AG431" s="124"/>
      <c r="AH431" s="124"/>
      <c r="AI431" s="124"/>
      <c r="AJ431" s="125"/>
      <c r="AK431" s="126"/>
      <c r="AL431" s="85"/>
      <c r="AM431" s="85"/>
      <c r="AN431" s="85"/>
      <c r="AO431" s="85"/>
      <c r="AP431" s="251"/>
      <c r="AQ431" s="251"/>
      <c r="AR431" s="251"/>
      <c r="AS431" s="251"/>
      <c r="AT431" s="85"/>
      <c r="AU431" s="85"/>
      <c r="AV431" s="85"/>
      <c r="AW431" s="85"/>
      <c r="AX431" s="127"/>
      <c r="AY431" s="93"/>
      <c r="AZ431" s="93"/>
      <c r="BA431" s="93"/>
      <c r="BB431" s="93"/>
      <c r="BC431" s="150"/>
      <c r="BD431" s="160"/>
      <c r="BE431" s="151"/>
      <c r="BF431" s="150"/>
      <c r="BG431" s="151"/>
      <c r="BH431" s="93"/>
      <c r="BI431" s="93"/>
      <c r="BJ431" s="93"/>
      <c r="BK431" s="93"/>
      <c r="BL431" s="161"/>
      <c r="BM431" s="128"/>
      <c r="BN431" s="128"/>
      <c r="BO431" s="163"/>
      <c r="BP431" s="159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58"/>
      <c r="CD431" s="127"/>
      <c r="CE431" s="150"/>
      <c r="CF431" s="151"/>
      <c r="CG431" s="150"/>
      <c r="CH431" s="151"/>
      <c r="CI431" s="93"/>
      <c r="CJ431" s="93"/>
      <c r="CK431" s="93"/>
      <c r="CL431" s="150"/>
      <c r="CM431" s="159"/>
      <c r="CN431" s="113"/>
      <c r="CO431" s="113"/>
      <c r="CP431" s="126"/>
      <c r="CQ431" s="159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58"/>
      <c r="DG431" s="164" t="str">
        <f t="shared" si="26"/>
        <v/>
      </c>
      <c r="DH431" s="162"/>
      <c r="DI431" s="94" t="str">
        <f t="shared" si="27"/>
        <v/>
      </c>
      <c r="DJ431" s="181"/>
      <c r="DK431" s="37" t="e">
        <f>VLOOKUP(B431,Facility_Information!$B$6:$O$136,14,FALSE)</f>
        <v>#N/A</v>
      </c>
      <c r="DL431">
        <f t="shared" si="24"/>
        <v>0</v>
      </c>
      <c r="DM431" s="234" t="str">
        <f t="shared" si="25"/>
        <v/>
      </c>
    </row>
    <row r="432" spans="1:117" x14ac:dyDescent="0.25">
      <c r="A432" s="148"/>
      <c r="B432" s="142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122"/>
      <c r="W432" s="123"/>
      <c r="X432" s="232"/>
      <c r="Y432" s="232"/>
      <c r="Z432" s="125"/>
      <c r="AA432" s="124"/>
      <c r="AB432" s="125"/>
      <c r="AC432" s="124"/>
      <c r="AD432" s="124"/>
      <c r="AE432" s="124"/>
      <c r="AF432" s="125"/>
      <c r="AG432" s="124"/>
      <c r="AH432" s="124"/>
      <c r="AI432" s="124"/>
      <c r="AJ432" s="125"/>
      <c r="AK432" s="126"/>
      <c r="AL432" s="85"/>
      <c r="AM432" s="85"/>
      <c r="AN432" s="85"/>
      <c r="AO432" s="85"/>
      <c r="AP432" s="251"/>
      <c r="AQ432" s="251"/>
      <c r="AR432" s="251"/>
      <c r="AS432" s="251"/>
      <c r="AT432" s="85"/>
      <c r="AU432" s="85"/>
      <c r="AV432" s="85"/>
      <c r="AW432" s="85"/>
      <c r="AX432" s="127"/>
      <c r="AY432" s="93"/>
      <c r="AZ432" s="93"/>
      <c r="BA432" s="93"/>
      <c r="BB432" s="93"/>
      <c r="BC432" s="150"/>
      <c r="BD432" s="160"/>
      <c r="BE432" s="151"/>
      <c r="BF432" s="150"/>
      <c r="BG432" s="151"/>
      <c r="BH432" s="93"/>
      <c r="BI432" s="93"/>
      <c r="BJ432" s="93"/>
      <c r="BK432" s="93"/>
      <c r="BL432" s="161"/>
      <c r="BM432" s="128"/>
      <c r="BN432" s="128"/>
      <c r="BO432" s="163"/>
      <c r="BP432" s="159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58"/>
      <c r="CD432" s="127"/>
      <c r="CE432" s="150"/>
      <c r="CF432" s="151"/>
      <c r="CG432" s="150"/>
      <c r="CH432" s="151"/>
      <c r="CI432" s="93"/>
      <c r="CJ432" s="93"/>
      <c r="CK432" s="93"/>
      <c r="CL432" s="150"/>
      <c r="CM432" s="159"/>
      <c r="CN432" s="113"/>
      <c r="CO432" s="113"/>
      <c r="CP432" s="126"/>
      <c r="CQ432" s="159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58"/>
      <c r="DG432" s="164" t="str">
        <f t="shared" si="26"/>
        <v/>
      </c>
      <c r="DH432" s="162"/>
      <c r="DI432" s="94" t="str">
        <f t="shared" si="27"/>
        <v/>
      </c>
      <c r="DJ432" s="181"/>
      <c r="DK432" s="37" t="e">
        <f>VLOOKUP(B432,Facility_Information!$B$6:$O$136,14,FALSE)</f>
        <v>#N/A</v>
      </c>
      <c r="DL432">
        <f t="shared" si="24"/>
        <v>0</v>
      </c>
      <c r="DM432" s="234" t="str">
        <f t="shared" si="25"/>
        <v/>
      </c>
    </row>
    <row r="433" spans="1:117" x14ac:dyDescent="0.25">
      <c r="A433" s="148"/>
      <c r="B433" s="142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122"/>
      <c r="W433" s="123"/>
      <c r="X433" s="232"/>
      <c r="Y433" s="232"/>
      <c r="Z433" s="125"/>
      <c r="AA433" s="124"/>
      <c r="AB433" s="125"/>
      <c r="AC433" s="124"/>
      <c r="AD433" s="124"/>
      <c r="AE433" s="124"/>
      <c r="AF433" s="125"/>
      <c r="AG433" s="124"/>
      <c r="AH433" s="124"/>
      <c r="AI433" s="124"/>
      <c r="AJ433" s="125"/>
      <c r="AK433" s="126"/>
      <c r="AL433" s="85"/>
      <c r="AM433" s="85"/>
      <c r="AN433" s="85"/>
      <c r="AO433" s="85"/>
      <c r="AP433" s="251"/>
      <c r="AQ433" s="251"/>
      <c r="AR433" s="251"/>
      <c r="AS433" s="251"/>
      <c r="AT433" s="85"/>
      <c r="AU433" s="85"/>
      <c r="AV433" s="85"/>
      <c r="AW433" s="85"/>
      <c r="AX433" s="127"/>
      <c r="AY433" s="93"/>
      <c r="AZ433" s="93"/>
      <c r="BA433" s="93"/>
      <c r="BB433" s="93"/>
      <c r="BC433" s="150"/>
      <c r="BD433" s="160"/>
      <c r="BE433" s="151"/>
      <c r="BF433" s="150"/>
      <c r="BG433" s="151"/>
      <c r="BH433" s="93"/>
      <c r="BI433" s="93"/>
      <c r="BJ433" s="93"/>
      <c r="BK433" s="93"/>
      <c r="BL433" s="161"/>
      <c r="BM433" s="128"/>
      <c r="BN433" s="128"/>
      <c r="BO433" s="163"/>
      <c r="BP433" s="159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58"/>
      <c r="CD433" s="127"/>
      <c r="CE433" s="150"/>
      <c r="CF433" s="151"/>
      <c r="CG433" s="150"/>
      <c r="CH433" s="151"/>
      <c r="CI433" s="93"/>
      <c r="CJ433" s="93"/>
      <c r="CK433" s="93"/>
      <c r="CL433" s="150"/>
      <c r="CM433" s="159"/>
      <c r="CN433" s="113"/>
      <c r="CO433" s="113"/>
      <c r="CP433" s="126"/>
      <c r="CQ433" s="159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58"/>
      <c r="DG433" s="164" t="str">
        <f t="shared" si="26"/>
        <v/>
      </c>
      <c r="DH433" s="162"/>
      <c r="DI433" s="94" t="str">
        <f t="shared" si="27"/>
        <v/>
      </c>
      <c r="DJ433" s="181"/>
      <c r="DK433" s="37" t="e">
        <f>VLOOKUP(B433,Facility_Information!$B$6:$O$136,14,FALSE)</f>
        <v>#N/A</v>
      </c>
      <c r="DL433">
        <f t="shared" si="24"/>
        <v>0</v>
      </c>
      <c r="DM433" s="234" t="str">
        <f t="shared" si="25"/>
        <v/>
      </c>
    </row>
    <row r="434" spans="1:117" x14ac:dyDescent="0.25">
      <c r="A434" s="148"/>
      <c r="B434" s="142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122"/>
      <c r="W434" s="123"/>
      <c r="X434" s="232"/>
      <c r="Y434" s="232"/>
      <c r="Z434" s="125"/>
      <c r="AA434" s="124"/>
      <c r="AB434" s="125"/>
      <c r="AC434" s="124"/>
      <c r="AD434" s="124"/>
      <c r="AE434" s="124"/>
      <c r="AF434" s="125"/>
      <c r="AG434" s="124"/>
      <c r="AH434" s="124"/>
      <c r="AI434" s="124"/>
      <c r="AJ434" s="125"/>
      <c r="AK434" s="126"/>
      <c r="AL434" s="85"/>
      <c r="AM434" s="85"/>
      <c r="AN434" s="85"/>
      <c r="AO434" s="85"/>
      <c r="AP434" s="251"/>
      <c r="AQ434" s="251"/>
      <c r="AR434" s="251"/>
      <c r="AS434" s="251"/>
      <c r="AT434" s="85"/>
      <c r="AU434" s="85"/>
      <c r="AV434" s="85"/>
      <c r="AW434" s="85"/>
      <c r="AX434" s="127"/>
      <c r="AY434" s="93"/>
      <c r="AZ434" s="93"/>
      <c r="BA434" s="93"/>
      <c r="BB434" s="93"/>
      <c r="BC434" s="150"/>
      <c r="BD434" s="160"/>
      <c r="BE434" s="151"/>
      <c r="BF434" s="150"/>
      <c r="BG434" s="151"/>
      <c r="BH434" s="93"/>
      <c r="BI434" s="93"/>
      <c r="BJ434" s="93"/>
      <c r="BK434" s="93"/>
      <c r="BL434" s="161"/>
      <c r="BM434" s="128"/>
      <c r="BN434" s="128"/>
      <c r="BO434" s="163"/>
      <c r="BP434" s="159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58"/>
      <c r="CD434" s="127"/>
      <c r="CE434" s="150"/>
      <c r="CF434" s="151"/>
      <c r="CG434" s="150"/>
      <c r="CH434" s="151"/>
      <c r="CI434" s="93"/>
      <c r="CJ434" s="93"/>
      <c r="CK434" s="93"/>
      <c r="CL434" s="150"/>
      <c r="CM434" s="159"/>
      <c r="CN434" s="113"/>
      <c r="CO434" s="113"/>
      <c r="CP434" s="126"/>
      <c r="CQ434" s="159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58"/>
      <c r="DG434" s="164" t="str">
        <f t="shared" si="26"/>
        <v/>
      </c>
      <c r="DH434" s="162"/>
      <c r="DI434" s="94" t="str">
        <f t="shared" si="27"/>
        <v/>
      </c>
      <c r="DJ434" s="181"/>
      <c r="DK434" s="37" t="e">
        <f>VLOOKUP(B434,Facility_Information!$B$6:$O$136,14,FALSE)</f>
        <v>#N/A</v>
      </c>
      <c r="DL434">
        <f t="shared" si="24"/>
        <v>0</v>
      </c>
      <c r="DM434" s="234" t="str">
        <f t="shared" si="25"/>
        <v/>
      </c>
    </row>
    <row r="435" spans="1:117" x14ac:dyDescent="0.25">
      <c r="A435" s="148"/>
      <c r="B435" s="142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122"/>
      <c r="W435" s="123"/>
      <c r="X435" s="232"/>
      <c r="Y435" s="232"/>
      <c r="Z435" s="125"/>
      <c r="AA435" s="124"/>
      <c r="AB435" s="125"/>
      <c r="AC435" s="124"/>
      <c r="AD435" s="124"/>
      <c r="AE435" s="124"/>
      <c r="AF435" s="125"/>
      <c r="AG435" s="124"/>
      <c r="AH435" s="124"/>
      <c r="AI435" s="124"/>
      <c r="AJ435" s="125"/>
      <c r="AK435" s="126"/>
      <c r="AL435" s="85"/>
      <c r="AM435" s="85"/>
      <c r="AN435" s="85"/>
      <c r="AO435" s="85"/>
      <c r="AP435" s="251"/>
      <c r="AQ435" s="251"/>
      <c r="AR435" s="251"/>
      <c r="AS435" s="251"/>
      <c r="AT435" s="85"/>
      <c r="AU435" s="85"/>
      <c r="AV435" s="85"/>
      <c r="AW435" s="85"/>
      <c r="AX435" s="127"/>
      <c r="AY435" s="93"/>
      <c r="AZ435" s="93"/>
      <c r="BA435" s="93"/>
      <c r="BB435" s="93"/>
      <c r="BC435" s="150"/>
      <c r="BD435" s="160"/>
      <c r="BE435" s="151"/>
      <c r="BF435" s="150"/>
      <c r="BG435" s="151"/>
      <c r="BH435" s="93"/>
      <c r="BI435" s="93"/>
      <c r="BJ435" s="93"/>
      <c r="BK435" s="93"/>
      <c r="BL435" s="161"/>
      <c r="BM435" s="128"/>
      <c r="BN435" s="128"/>
      <c r="BO435" s="163"/>
      <c r="BP435" s="159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58"/>
      <c r="CD435" s="127"/>
      <c r="CE435" s="150"/>
      <c r="CF435" s="151"/>
      <c r="CG435" s="150"/>
      <c r="CH435" s="151"/>
      <c r="CI435" s="93"/>
      <c r="CJ435" s="93"/>
      <c r="CK435" s="93"/>
      <c r="CL435" s="150"/>
      <c r="CM435" s="159"/>
      <c r="CN435" s="113"/>
      <c r="CO435" s="113"/>
      <c r="CP435" s="126"/>
      <c r="CQ435" s="159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58"/>
      <c r="DG435" s="164" t="str">
        <f t="shared" si="26"/>
        <v/>
      </c>
      <c r="DH435" s="162"/>
      <c r="DI435" s="94" t="str">
        <f t="shared" si="27"/>
        <v/>
      </c>
      <c r="DJ435" s="181"/>
      <c r="DK435" s="37" t="e">
        <f>VLOOKUP(B435,Facility_Information!$B$6:$O$136,14,FALSE)</f>
        <v>#N/A</v>
      </c>
      <c r="DL435">
        <f t="shared" si="24"/>
        <v>0</v>
      </c>
      <c r="DM435" s="234" t="str">
        <f t="shared" si="25"/>
        <v/>
      </c>
    </row>
    <row r="436" spans="1:117" x14ac:dyDescent="0.25">
      <c r="A436" s="148"/>
      <c r="B436" s="142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122"/>
      <c r="W436" s="123"/>
      <c r="X436" s="232"/>
      <c r="Y436" s="232"/>
      <c r="Z436" s="125"/>
      <c r="AA436" s="124"/>
      <c r="AB436" s="125"/>
      <c r="AC436" s="124"/>
      <c r="AD436" s="124"/>
      <c r="AE436" s="124"/>
      <c r="AF436" s="125"/>
      <c r="AG436" s="124"/>
      <c r="AH436" s="124"/>
      <c r="AI436" s="124"/>
      <c r="AJ436" s="125"/>
      <c r="AK436" s="126"/>
      <c r="AL436" s="85"/>
      <c r="AM436" s="85"/>
      <c r="AN436" s="85"/>
      <c r="AO436" s="85"/>
      <c r="AP436" s="251"/>
      <c r="AQ436" s="251"/>
      <c r="AR436" s="251"/>
      <c r="AS436" s="251"/>
      <c r="AT436" s="85"/>
      <c r="AU436" s="85"/>
      <c r="AV436" s="85"/>
      <c r="AW436" s="85"/>
      <c r="AX436" s="127"/>
      <c r="AY436" s="93"/>
      <c r="AZ436" s="93"/>
      <c r="BA436" s="93"/>
      <c r="BB436" s="93"/>
      <c r="BC436" s="150"/>
      <c r="BD436" s="160"/>
      <c r="BE436" s="151"/>
      <c r="BF436" s="150"/>
      <c r="BG436" s="151"/>
      <c r="BH436" s="93"/>
      <c r="BI436" s="93"/>
      <c r="BJ436" s="93"/>
      <c r="BK436" s="93"/>
      <c r="BL436" s="161"/>
      <c r="BM436" s="128"/>
      <c r="BN436" s="128"/>
      <c r="BO436" s="163"/>
      <c r="BP436" s="159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58"/>
      <c r="CD436" s="127"/>
      <c r="CE436" s="150"/>
      <c r="CF436" s="151"/>
      <c r="CG436" s="150"/>
      <c r="CH436" s="151"/>
      <c r="CI436" s="93"/>
      <c r="CJ436" s="93"/>
      <c r="CK436" s="93"/>
      <c r="CL436" s="150"/>
      <c r="CM436" s="159"/>
      <c r="CN436" s="113"/>
      <c r="CO436" s="113"/>
      <c r="CP436" s="126"/>
      <c r="CQ436" s="159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58"/>
      <c r="DG436" s="164" t="str">
        <f t="shared" si="26"/>
        <v/>
      </c>
      <c r="DH436" s="162"/>
      <c r="DI436" s="94" t="str">
        <f t="shared" si="27"/>
        <v/>
      </c>
      <c r="DJ436" s="181"/>
      <c r="DK436" s="37" t="e">
        <f>VLOOKUP(B436,Facility_Information!$B$6:$O$136,14,FALSE)</f>
        <v>#N/A</v>
      </c>
      <c r="DL436">
        <f t="shared" si="24"/>
        <v>0</v>
      </c>
      <c r="DM436" s="234" t="str">
        <f t="shared" si="25"/>
        <v/>
      </c>
    </row>
    <row r="437" spans="1:117" x14ac:dyDescent="0.25">
      <c r="A437" s="148"/>
      <c r="B437" s="142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122"/>
      <c r="W437" s="123"/>
      <c r="X437" s="232"/>
      <c r="Y437" s="232"/>
      <c r="Z437" s="125"/>
      <c r="AA437" s="124"/>
      <c r="AB437" s="125"/>
      <c r="AC437" s="124"/>
      <c r="AD437" s="124"/>
      <c r="AE437" s="124"/>
      <c r="AF437" s="125"/>
      <c r="AG437" s="124"/>
      <c r="AH437" s="124"/>
      <c r="AI437" s="124"/>
      <c r="AJ437" s="125"/>
      <c r="AK437" s="126"/>
      <c r="AL437" s="85"/>
      <c r="AM437" s="85"/>
      <c r="AN437" s="85"/>
      <c r="AO437" s="85"/>
      <c r="AP437" s="251"/>
      <c r="AQ437" s="251"/>
      <c r="AR437" s="251"/>
      <c r="AS437" s="251"/>
      <c r="AT437" s="85"/>
      <c r="AU437" s="85"/>
      <c r="AV437" s="85"/>
      <c r="AW437" s="85"/>
      <c r="AX437" s="127"/>
      <c r="AY437" s="93"/>
      <c r="AZ437" s="93"/>
      <c r="BA437" s="93"/>
      <c r="BB437" s="93"/>
      <c r="BC437" s="150"/>
      <c r="BD437" s="160"/>
      <c r="BE437" s="151"/>
      <c r="BF437" s="150"/>
      <c r="BG437" s="151"/>
      <c r="BH437" s="93"/>
      <c r="BI437" s="93"/>
      <c r="BJ437" s="93"/>
      <c r="BK437" s="93"/>
      <c r="BL437" s="161"/>
      <c r="BM437" s="128"/>
      <c r="BN437" s="128"/>
      <c r="BO437" s="163"/>
      <c r="BP437" s="159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58"/>
      <c r="CD437" s="127"/>
      <c r="CE437" s="150"/>
      <c r="CF437" s="151"/>
      <c r="CG437" s="150"/>
      <c r="CH437" s="151"/>
      <c r="CI437" s="93"/>
      <c r="CJ437" s="93"/>
      <c r="CK437" s="93"/>
      <c r="CL437" s="150"/>
      <c r="CM437" s="159"/>
      <c r="CN437" s="113"/>
      <c r="CO437" s="113"/>
      <c r="CP437" s="126"/>
      <c r="CQ437" s="159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58"/>
      <c r="DG437" s="164" t="str">
        <f t="shared" si="26"/>
        <v/>
      </c>
      <c r="DH437" s="162"/>
      <c r="DI437" s="94" t="str">
        <f t="shared" si="27"/>
        <v/>
      </c>
      <c r="DJ437" s="181"/>
      <c r="DK437" s="37" t="e">
        <f>VLOOKUP(B437,Facility_Information!$B$6:$O$136,14,FALSE)</f>
        <v>#N/A</v>
      </c>
      <c r="DL437">
        <f t="shared" si="24"/>
        <v>0</v>
      </c>
      <c r="DM437" s="234" t="str">
        <f t="shared" si="25"/>
        <v/>
      </c>
    </row>
    <row r="438" spans="1:117" x14ac:dyDescent="0.25">
      <c r="A438" s="148"/>
      <c r="B438" s="142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122"/>
      <c r="W438" s="123"/>
      <c r="X438" s="232"/>
      <c r="Y438" s="232"/>
      <c r="Z438" s="125"/>
      <c r="AA438" s="124"/>
      <c r="AB438" s="125"/>
      <c r="AC438" s="124"/>
      <c r="AD438" s="124"/>
      <c r="AE438" s="124"/>
      <c r="AF438" s="125"/>
      <c r="AG438" s="124"/>
      <c r="AH438" s="124"/>
      <c r="AI438" s="124"/>
      <c r="AJ438" s="125"/>
      <c r="AK438" s="126"/>
      <c r="AL438" s="85"/>
      <c r="AM438" s="85"/>
      <c r="AN438" s="85"/>
      <c r="AO438" s="85"/>
      <c r="AP438" s="251"/>
      <c r="AQ438" s="251"/>
      <c r="AR438" s="251"/>
      <c r="AS438" s="251"/>
      <c r="AT438" s="85"/>
      <c r="AU438" s="85"/>
      <c r="AV438" s="85"/>
      <c r="AW438" s="85"/>
      <c r="AX438" s="127"/>
      <c r="AY438" s="93"/>
      <c r="AZ438" s="93"/>
      <c r="BA438" s="93"/>
      <c r="BB438" s="93"/>
      <c r="BC438" s="150"/>
      <c r="BD438" s="160"/>
      <c r="BE438" s="151"/>
      <c r="BF438" s="150"/>
      <c r="BG438" s="151"/>
      <c r="BH438" s="93"/>
      <c r="BI438" s="93"/>
      <c r="BJ438" s="93"/>
      <c r="BK438" s="93"/>
      <c r="BL438" s="161"/>
      <c r="BM438" s="128"/>
      <c r="BN438" s="128"/>
      <c r="BO438" s="163"/>
      <c r="BP438" s="159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58"/>
      <c r="CD438" s="127"/>
      <c r="CE438" s="150"/>
      <c r="CF438" s="151"/>
      <c r="CG438" s="150"/>
      <c r="CH438" s="151"/>
      <c r="CI438" s="93"/>
      <c r="CJ438" s="93"/>
      <c r="CK438" s="93"/>
      <c r="CL438" s="150"/>
      <c r="CM438" s="159"/>
      <c r="CN438" s="113"/>
      <c r="CO438" s="113"/>
      <c r="CP438" s="126"/>
      <c r="CQ438" s="159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58"/>
      <c r="DG438" s="164" t="str">
        <f t="shared" si="26"/>
        <v/>
      </c>
      <c r="DH438" s="162"/>
      <c r="DI438" s="94" t="str">
        <f t="shared" si="27"/>
        <v/>
      </c>
      <c r="DJ438" s="181"/>
      <c r="DK438" s="37" t="e">
        <f>VLOOKUP(B438,Facility_Information!$B$6:$O$136,14,FALSE)</f>
        <v>#N/A</v>
      </c>
      <c r="DL438">
        <f t="shared" si="24"/>
        <v>0</v>
      </c>
      <c r="DM438" s="234" t="str">
        <f t="shared" si="25"/>
        <v/>
      </c>
    </row>
    <row r="439" spans="1:117" x14ac:dyDescent="0.25">
      <c r="A439" s="148"/>
      <c r="B439" s="142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122"/>
      <c r="W439" s="123"/>
      <c r="X439" s="232"/>
      <c r="Y439" s="232"/>
      <c r="Z439" s="125"/>
      <c r="AA439" s="124"/>
      <c r="AB439" s="125"/>
      <c r="AC439" s="124"/>
      <c r="AD439" s="124"/>
      <c r="AE439" s="124"/>
      <c r="AF439" s="125"/>
      <c r="AG439" s="124"/>
      <c r="AH439" s="124"/>
      <c r="AI439" s="124"/>
      <c r="AJ439" s="125"/>
      <c r="AK439" s="126"/>
      <c r="AL439" s="85"/>
      <c r="AM439" s="85"/>
      <c r="AN439" s="85"/>
      <c r="AO439" s="85"/>
      <c r="AP439" s="251"/>
      <c r="AQ439" s="251"/>
      <c r="AR439" s="251"/>
      <c r="AS439" s="251"/>
      <c r="AT439" s="85"/>
      <c r="AU439" s="85"/>
      <c r="AV439" s="85"/>
      <c r="AW439" s="85"/>
      <c r="AX439" s="127"/>
      <c r="AY439" s="93"/>
      <c r="AZ439" s="93"/>
      <c r="BA439" s="93"/>
      <c r="BB439" s="93"/>
      <c r="BC439" s="150"/>
      <c r="BD439" s="160"/>
      <c r="BE439" s="151"/>
      <c r="BF439" s="150"/>
      <c r="BG439" s="151"/>
      <c r="BH439" s="93"/>
      <c r="BI439" s="93"/>
      <c r="BJ439" s="93"/>
      <c r="BK439" s="93"/>
      <c r="BL439" s="161"/>
      <c r="BM439" s="128"/>
      <c r="BN439" s="128"/>
      <c r="BO439" s="163"/>
      <c r="BP439" s="159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58"/>
      <c r="CD439" s="127"/>
      <c r="CE439" s="150"/>
      <c r="CF439" s="151"/>
      <c r="CG439" s="150"/>
      <c r="CH439" s="151"/>
      <c r="CI439" s="93"/>
      <c r="CJ439" s="93"/>
      <c r="CK439" s="93"/>
      <c r="CL439" s="150"/>
      <c r="CM439" s="159"/>
      <c r="CN439" s="113"/>
      <c r="CO439" s="113"/>
      <c r="CP439" s="126"/>
      <c r="CQ439" s="159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58"/>
      <c r="DG439" s="164" t="str">
        <f t="shared" si="26"/>
        <v/>
      </c>
      <c r="DH439" s="162"/>
      <c r="DI439" s="94" t="str">
        <f t="shared" si="27"/>
        <v/>
      </c>
      <c r="DJ439" s="181"/>
      <c r="DK439" s="37" t="e">
        <f>VLOOKUP(B439,Facility_Information!$B$6:$O$136,14,FALSE)</f>
        <v>#N/A</v>
      </c>
      <c r="DL439">
        <f t="shared" si="24"/>
        <v>0</v>
      </c>
      <c r="DM439" s="234" t="str">
        <f t="shared" si="25"/>
        <v/>
      </c>
    </row>
    <row r="440" spans="1:117" x14ac:dyDescent="0.25">
      <c r="A440" s="148"/>
      <c r="B440" s="142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122"/>
      <c r="W440" s="123"/>
      <c r="X440" s="232"/>
      <c r="Y440" s="232"/>
      <c r="Z440" s="125"/>
      <c r="AA440" s="124"/>
      <c r="AB440" s="125"/>
      <c r="AC440" s="124"/>
      <c r="AD440" s="124"/>
      <c r="AE440" s="124"/>
      <c r="AF440" s="125"/>
      <c r="AG440" s="124"/>
      <c r="AH440" s="124"/>
      <c r="AI440" s="124"/>
      <c r="AJ440" s="125"/>
      <c r="AK440" s="126"/>
      <c r="AL440" s="85"/>
      <c r="AM440" s="85"/>
      <c r="AN440" s="85"/>
      <c r="AO440" s="85"/>
      <c r="AP440" s="251"/>
      <c r="AQ440" s="251"/>
      <c r="AR440" s="251"/>
      <c r="AS440" s="251"/>
      <c r="AT440" s="85"/>
      <c r="AU440" s="85"/>
      <c r="AV440" s="85"/>
      <c r="AW440" s="85"/>
      <c r="AX440" s="127"/>
      <c r="AY440" s="93"/>
      <c r="AZ440" s="93"/>
      <c r="BA440" s="93"/>
      <c r="BB440" s="93"/>
      <c r="BC440" s="150"/>
      <c r="BD440" s="160"/>
      <c r="BE440" s="151"/>
      <c r="BF440" s="150"/>
      <c r="BG440" s="151"/>
      <c r="BH440" s="93"/>
      <c r="BI440" s="93"/>
      <c r="BJ440" s="93"/>
      <c r="BK440" s="93"/>
      <c r="BL440" s="161"/>
      <c r="BM440" s="128"/>
      <c r="BN440" s="128"/>
      <c r="BO440" s="163"/>
      <c r="BP440" s="159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58"/>
      <c r="CD440" s="127"/>
      <c r="CE440" s="150"/>
      <c r="CF440" s="151"/>
      <c r="CG440" s="150"/>
      <c r="CH440" s="151"/>
      <c r="CI440" s="93"/>
      <c r="CJ440" s="93"/>
      <c r="CK440" s="93"/>
      <c r="CL440" s="150"/>
      <c r="CM440" s="159"/>
      <c r="CN440" s="113"/>
      <c r="CO440" s="113"/>
      <c r="CP440" s="126"/>
      <c r="CQ440" s="159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58"/>
      <c r="DG440" s="164" t="str">
        <f t="shared" si="26"/>
        <v/>
      </c>
      <c r="DH440" s="162"/>
      <c r="DI440" s="94" t="str">
        <f t="shared" si="27"/>
        <v/>
      </c>
      <c r="DJ440" s="181"/>
      <c r="DK440" s="37" t="e">
        <f>VLOOKUP(B440,Facility_Information!$B$6:$O$136,14,FALSE)</f>
        <v>#N/A</v>
      </c>
      <c r="DL440">
        <f t="shared" si="24"/>
        <v>0</v>
      </c>
      <c r="DM440" s="234" t="str">
        <f t="shared" si="25"/>
        <v/>
      </c>
    </row>
    <row r="441" spans="1:117" x14ac:dyDescent="0.25">
      <c r="A441" s="148"/>
      <c r="B441" s="142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122"/>
      <c r="W441" s="123"/>
      <c r="X441" s="232"/>
      <c r="Y441" s="232"/>
      <c r="Z441" s="125"/>
      <c r="AA441" s="124"/>
      <c r="AB441" s="125"/>
      <c r="AC441" s="124"/>
      <c r="AD441" s="124"/>
      <c r="AE441" s="124"/>
      <c r="AF441" s="125"/>
      <c r="AG441" s="124"/>
      <c r="AH441" s="124"/>
      <c r="AI441" s="124"/>
      <c r="AJ441" s="125"/>
      <c r="AK441" s="126"/>
      <c r="AL441" s="85"/>
      <c r="AM441" s="85"/>
      <c r="AN441" s="85"/>
      <c r="AO441" s="85"/>
      <c r="AP441" s="251"/>
      <c r="AQ441" s="251"/>
      <c r="AR441" s="251"/>
      <c r="AS441" s="251"/>
      <c r="AT441" s="85"/>
      <c r="AU441" s="85"/>
      <c r="AV441" s="85"/>
      <c r="AW441" s="85"/>
      <c r="AX441" s="127"/>
      <c r="AY441" s="93"/>
      <c r="AZ441" s="93"/>
      <c r="BA441" s="93"/>
      <c r="BB441" s="93"/>
      <c r="BC441" s="150"/>
      <c r="BD441" s="160"/>
      <c r="BE441" s="151"/>
      <c r="BF441" s="150"/>
      <c r="BG441" s="151"/>
      <c r="BH441" s="93"/>
      <c r="BI441" s="93"/>
      <c r="BJ441" s="93"/>
      <c r="BK441" s="93"/>
      <c r="BL441" s="161"/>
      <c r="BM441" s="128"/>
      <c r="BN441" s="128"/>
      <c r="BO441" s="163"/>
      <c r="BP441" s="159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58"/>
      <c r="CD441" s="127"/>
      <c r="CE441" s="150"/>
      <c r="CF441" s="151"/>
      <c r="CG441" s="150"/>
      <c r="CH441" s="151"/>
      <c r="CI441" s="93"/>
      <c r="CJ441" s="93"/>
      <c r="CK441" s="93"/>
      <c r="CL441" s="150"/>
      <c r="CM441" s="159"/>
      <c r="CN441" s="113"/>
      <c r="CO441" s="113"/>
      <c r="CP441" s="126"/>
      <c r="CQ441" s="159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58"/>
      <c r="DG441" s="164" t="str">
        <f t="shared" si="26"/>
        <v/>
      </c>
      <c r="DH441" s="162"/>
      <c r="DI441" s="94" t="str">
        <f t="shared" si="27"/>
        <v/>
      </c>
      <c r="DJ441" s="181"/>
      <c r="DK441" s="37" t="e">
        <f>VLOOKUP(B441,Facility_Information!$B$6:$O$136,14,FALSE)</f>
        <v>#N/A</v>
      </c>
      <c r="DL441">
        <f t="shared" si="24"/>
        <v>0</v>
      </c>
      <c r="DM441" s="234" t="str">
        <f t="shared" si="25"/>
        <v/>
      </c>
    </row>
    <row r="442" spans="1:117" x14ac:dyDescent="0.25">
      <c r="A442" s="148"/>
      <c r="B442" s="142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122"/>
      <c r="W442" s="123"/>
      <c r="X442" s="232"/>
      <c r="Y442" s="232"/>
      <c r="Z442" s="125"/>
      <c r="AA442" s="124"/>
      <c r="AB442" s="125"/>
      <c r="AC442" s="124"/>
      <c r="AD442" s="124"/>
      <c r="AE442" s="124"/>
      <c r="AF442" s="125"/>
      <c r="AG442" s="124"/>
      <c r="AH442" s="124"/>
      <c r="AI442" s="124"/>
      <c r="AJ442" s="125"/>
      <c r="AK442" s="126"/>
      <c r="AL442" s="85"/>
      <c r="AM442" s="85"/>
      <c r="AN442" s="85"/>
      <c r="AO442" s="85"/>
      <c r="AP442" s="251"/>
      <c r="AQ442" s="251"/>
      <c r="AR442" s="251"/>
      <c r="AS442" s="251"/>
      <c r="AT442" s="85"/>
      <c r="AU442" s="85"/>
      <c r="AV442" s="85"/>
      <c r="AW442" s="85"/>
      <c r="AX442" s="127"/>
      <c r="AY442" s="93"/>
      <c r="AZ442" s="93"/>
      <c r="BA442" s="93"/>
      <c r="BB442" s="93"/>
      <c r="BC442" s="150"/>
      <c r="BD442" s="160"/>
      <c r="BE442" s="151"/>
      <c r="BF442" s="150"/>
      <c r="BG442" s="151"/>
      <c r="BH442" s="93"/>
      <c r="BI442" s="93"/>
      <c r="BJ442" s="93"/>
      <c r="BK442" s="93"/>
      <c r="BL442" s="161"/>
      <c r="BM442" s="128"/>
      <c r="BN442" s="128"/>
      <c r="BO442" s="163"/>
      <c r="BP442" s="159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58"/>
      <c r="CD442" s="127"/>
      <c r="CE442" s="150"/>
      <c r="CF442" s="151"/>
      <c r="CG442" s="150"/>
      <c r="CH442" s="151"/>
      <c r="CI442" s="93"/>
      <c r="CJ442" s="93"/>
      <c r="CK442" s="93"/>
      <c r="CL442" s="150"/>
      <c r="CM442" s="159"/>
      <c r="CN442" s="113"/>
      <c r="CO442" s="113"/>
      <c r="CP442" s="126"/>
      <c r="CQ442" s="159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58"/>
      <c r="DG442" s="164" t="str">
        <f t="shared" si="26"/>
        <v/>
      </c>
      <c r="DH442" s="162"/>
      <c r="DI442" s="94" t="str">
        <f t="shared" si="27"/>
        <v/>
      </c>
      <c r="DJ442" s="181"/>
      <c r="DK442" s="37" t="e">
        <f>VLOOKUP(B442,Facility_Information!$B$6:$O$136,14,FALSE)</f>
        <v>#N/A</v>
      </c>
      <c r="DL442">
        <f t="shared" si="24"/>
        <v>0</v>
      </c>
      <c r="DM442" s="234" t="str">
        <f t="shared" si="25"/>
        <v/>
      </c>
    </row>
    <row r="443" spans="1:117" x14ac:dyDescent="0.25">
      <c r="A443" s="148"/>
      <c r="B443" s="142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122"/>
      <c r="W443" s="123"/>
      <c r="X443" s="232"/>
      <c r="Y443" s="232"/>
      <c r="Z443" s="125"/>
      <c r="AA443" s="124"/>
      <c r="AB443" s="125"/>
      <c r="AC443" s="124"/>
      <c r="AD443" s="124"/>
      <c r="AE443" s="124"/>
      <c r="AF443" s="125"/>
      <c r="AG443" s="124"/>
      <c r="AH443" s="124"/>
      <c r="AI443" s="124"/>
      <c r="AJ443" s="125"/>
      <c r="AK443" s="126"/>
      <c r="AL443" s="85"/>
      <c r="AM443" s="85"/>
      <c r="AN443" s="85"/>
      <c r="AO443" s="85"/>
      <c r="AP443" s="251"/>
      <c r="AQ443" s="251"/>
      <c r="AR443" s="251"/>
      <c r="AS443" s="251"/>
      <c r="AT443" s="85"/>
      <c r="AU443" s="85"/>
      <c r="AV443" s="85"/>
      <c r="AW443" s="85"/>
      <c r="AX443" s="127"/>
      <c r="AY443" s="93"/>
      <c r="AZ443" s="93"/>
      <c r="BA443" s="93"/>
      <c r="BB443" s="93"/>
      <c r="BC443" s="150"/>
      <c r="BD443" s="160"/>
      <c r="BE443" s="151"/>
      <c r="BF443" s="150"/>
      <c r="BG443" s="151"/>
      <c r="BH443" s="93"/>
      <c r="BI443" s="93"/>
      <c r="BJ443" s="93"/>
      <c r="BK443" s="93"/>
      <c r="BL443" s="161"/>
      <c r="BM443" s="128"/>
      <c r="BN443" s="128"/>
      <c r="BO443" s="163"/>
      <c r="BP443" s="159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58"/>
      <c r="CD443" s="127"/>
      <c r="CE443" s="150"/>
      <c r="CF443" s="151"/>
      <c r="CG443" s="150"/>
      <c r="CH443" s="151"/>
      <c r="CI443" s="93"/>
      <c r="CJ443" s="93"/>
      <c r="CK443" s="93"/>
      <c r="CL443" s="150"/>
      <c r="CM443" s="159"/>
      <c r="CN443" s="113"/>
      <c r="CO443" s="113"/>
      <c r="CP443" s="126"/>
      <c r="CQ443" s="159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58"/>
      <c r="DG443" s="164" t="str">
        <f t="shared" si="26"/>
        <v/>
      </c>
      <c r="DH443" s="162"/>
      <c r="DI443" s="94" t="str">
        <f t="shared" si="27"/>
        <v/>
      </c>
      <c r="DJ443" s="181"/>
      <c r="DK443" s="37" t="e">
        <f>VLOOKUP(B443,Facility_Information!$B$6:$O$136,14,FALSE)</f>
        <v>#N/A</v>
      </c>
      <c r="DL443">
        <f t="shared" si="24"/>
        <v>0</v>
      </c>
      <c r="DM443" s="234" t="str">
        <f t="shared" si="25"/>
        <v/>
      </c>
    </row>
    <row r="444" spans="1:117" x14ac:dyDescent="0.25">
      <c r="A444" s="148"/>
      <c r="B444" s="142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122"/>
      <c r="W444" s="123"/>
      <c r="X444" s="232"/>
      <c r="Y444" s="232"/>
      <c r="Z444" s="125"/>
      <c r="AA444" s="124"/>
      <c r="AB444" s="125"/>
      <c r="AC444" s="124"/>
      <c r="AD444" s="124"/>
      <c r="AE444" s="124"/>
      <c r="AF444" s="125"/>
      <c r="AG444" s="124"/>
      <c r="AH444" s="124"/>
      <c r="AI444" s="124"/>
      <c r="AJ444" s="125"/>
      <c r="AK444" s="126"/>
      <c r="AL444" s="85"/>
      <c r="AM444" s="85"/>
      <c r="AN444" s="85"/>
      <c r="AO444" s="85"/>
      <c r="AP444" s="251"/>
      <c r="AQ444" s="251"/>
      <c r="AR444" s="251"/>
      <c r="AS444" s="251"/>
      <c r="AT444" s="85"/>
      <c r="AU444" s="85"/>
      <c r="AV444" s="85"/>
      <c r="AW444" s="85"/>
      <c r="AX444" s="127"/>
      <c r="AY444" s="93"/>
      <c r="AZ444" s="93"/>
      <c r="BA444" s="93"/>
      <c r="BB444" s="93"/>
      <c r="BC444" s="150"/>
      <c r="BD444" s="160"/>
      <c r="BE444" s="151"/>
      <c r="BF444" s="150"/>
      <c r="BG444" s="151"/>
      <c r="BH444" s="93"/>
      <c r="BI444" s="93"/>
      <c r="BJ444" s="93"/>
      <c r="BK444" s="93"/>
      <c r="BL444" s="161"/>
      <c r="BM444" s="128"/>
      <c r="BN444" s="128"/>
      <c r="BO444" s="163"/>
      <c r="BP444" s="159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58"/>
      <c r="CD444" s="127"/>
      <c r="CE444" s="150"/>
      <c r="CF444" s="151"/>
      <c r="CG444" s="150"/>
      <c r="CH444" s="151"/>
      <c r="CI444" s="93"/>
      <c r="CJ444" s="93"/>
      <c r="CK444" s="93"/>
      <c r="CL444" s="150"/>
      <c r="CM444" s="159"/>
      <c r="CN444" s="113"/>
      <c r="CO444" s="113"/>
      <c r="CP444" s="126"/>
      <c r="CQ444" s="159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58"/>
      <c r="DG444" s="164" t="str">
        <f t="shared" si="26"/>
        <v/>
      </c>
      <c r="DH444" s="162"/>
      <c r="DI444" s="94" t="str">
        <f t="shared" si="27"/>
        <v/>
      </c>
      <c r="DJ444" s="181"/>
      <c r="DK444" s="37" t="e">
        <f>VLOOKUP(B444,Facility_Information!$B$6:$O$136,14,FALSE)</f>
        <v>#N/A</v>
      </c>
      <c r="DL444">
        <f t="shared" si="24"/>
        <v>0</v>
      </c>
      <c r="DM444" s="234" t="str">
        <f t="shared" si="25"/>
        <v/>
      </c>
    </row>
    <row r="445" spans="1:117" x14ac:dyDescent="0.25">
      <c r="A445" s="148"/>
      <c r="B445" s="142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122"/>
      <c r="W445" s="123"/>
      <c r="X445" s="232"/>
      <c r="Y445" s="232"/>
      <c r="Z445" s="125"/>
      <c r="AA445" s="124"/>
      <c r="AB445" s="125"/>
      <c r="AC445" s="124"/>
      <c r="AD445" s="124"/>
      <c r="AE445" s="124"/>
      <c r="AF445" s="125"/>
      <c r="AG445" s="124"/>
      <c r="AH445" s="124"/>
      <c r="AI445" s="124"/>
      <c r="AJ445" s="125"/>
      <c r="AK445" s="126"/>
      <c r="AL445" s="85"/>
      <c r="AM445" s="85"/>
      <c r="AN445" s="85"/>
      <c r="AO445" s="85"/>
      <c r="AP445" s="251"/>
      <c r="AQ445" s="251"/>
      <c r="AR445" s="251"/>
      <c r="AS445" s="251"/>
      <c r="AT445" s="85"/>
      <c r="AU445" s="85"/>
      <c r="AV445" s="85"/>
      <c r="AW445" s="85"/>
      <c r="AX445" s="127"/>
      <c r="AY445" s="93"/>
      <c r="AZ445" s="93"/>
      <c r="BA445" s="93"/>
      <c r="BB445" s="93"/>
      <c r="BC445" s="150"/>
      <c r="BD445" s="160"/>
      <c r="BE445" s="151"/>
      <c r="BF445" s="150"/>
      <c r="BG445" s="151"/>
      <c r="BH445" s="93"/>
      <c r="BI445" s="93"/>
      <c r="BJ445" s="93"/>
      <c r="BK445" s="93"/>
      <c r="BL445" s="161"/>
      <c r="BM445" s="128"/>
      <c r="BN445" s="128"/>
      <c r="BO445" s="163"/>
      <c r="BP445" s="159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58"/>
      <c r="CD445" s="127"/>
      <c r="CE445" s="150"/>
      <c r="CF445" s="151"/>
      <c r="CG445" s="150"/>
      <c r="CH445" s="151"/>
      <c r="CI445" s="93"/>
      <c r="CJ445" s="93"/>
      <c r="CK445" s="93"/>
      <c r="CL445" s="150"/>
      <c r="CM445" s="159"/>
      <c r="CN445" s="113"/>
      <c r="CO445" s="113"/>
      <c r="CP445" s="126"/>
      <c r="CQ445" s="159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58"/>
      <c r="DG445" s="164" t="str">
        <f t="shared" si="26"/>
        <v/>
      </c>
      <c r="DH445" s="162"/>
      <c r="DI445" s="94" t="str">
        <f t="shared" si="27"/>
        <v/>
      </c>
      <c r="DJ445" s="181"/>
      <c r="DK445" s="37" t="e">
        <f>VLOOKUP(B445,Facility_Information!$B$6:$O$136,14,FALSE)</f>
        <v>#N/A</v>
      </c>
      <c r="DL445">
        <f t="shared" si="24"/>
        <v>0</v>
      </c>
      <c r="DM445" s="234" t="str">
        <f t="shared" si="25"/>
        <v/>
      </c>
    </row>
    <row r="446" spans="1:117" x14ac:dyDescent="0.25">
      <c r="A446" s="148"/>
      <c r="B446" s="142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122"/>
      <c r="W446" s="123"/>
      <c r="X446" s="232"/>
      <c r="Y446" s="232"/>
      <c r="Z446" s="125"/>
      <c r="AA446" s="124"/>
      <c r="AB446" s="125"/>
      <c r="AC446" s="124"/>
      <c r="AD446" s="124"/>
      <c r="AE446" s="124"/>
      <c r="AF446" s="125"/>
      <c r="AG446" s="124"/>
      <c r="AH446" s="124"/>
      <c r="AI446" s="124"/>
      <c r="AJ446" s="125"/>
      <c r="AK446" s="126"/>
      <c r="AL446" s="85"/>
      <c r="AM446" s="85"/>
      <c r="AN446" s="85"/>
      <c r="AO446" s="85"/>
      <c r="AP446" s="251"/>
      <c r="AQ446" s="251"/>
      <c r="AR446" s="251"/>
      <c r="AS446" s="251"/>
      <c r="AT446" s="85"/>
      <c r="AU446" s="85"/>
      <c r="AV446" s="85"/>
      <c r="AW446" s="85"/>
      <c r="AX446" s="127"/>
      <c r="AY446" s="93"/>
      <c r="AZ446" s="93"/>
      <c r="BA446" s="93"/>
      <c r="BB446" s="93"/>
      <c r="BC446" s="150"/>
      <c r="BD446" s="160"/>
      <c r="BE446" s="151"/>
      <c r="BF446" s="150"/>
      <c r="BG446" s="151"/>
      <c r="BH446" s="93"/>
      <c r="BI446" s="93"/>
      <c r="BJ446" s="93"/>
      <c r="BK446" s="93"/>
      <c r="BL446" s="161"/>
      <c r="BM446" s="128"/>
      <c r="BN446" s="128"/>
      <c r="BO446" s="163"/>
      <c r="BP446" s="159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58"/>
      <c r="CD446" s="127"/>
      <c r="CE446" s="150"/>
      <c r="CF446" s="151"/>
      <c r="CG446" s="150"/>
      <c r="CH446" s="151"/>
      <c r="CI446" s="93"/>
      <c r="CJ446" s="93"/>
      <c r="CK446" s="93"/>
      <c r="CL446" s="150"/>
      <c r="CM446" s="159"/>
      <c r="CN446" s="113"/>
      <c r="CO446" s="113"/>
      <c r="CP446" s="126"/>
      <c r="CQ446" s="159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58"/>
      <c r="DG446" s="164" t="str">
        <f t="shared" si="26"/>
        <v/>
      </c>
      <c r="DH446" s="162"/>
      <c r="DI446" s="94" t="str">
        <f t="shared" si="27"/>
        <v/>
      </c>
      <c r="DJ446" s="181"/>
      <c r="DK446" s="37" t="e">
        <f>VLOOKUP(B446,Facility_Information!$B$6:$O$136,14,FALSE)</f>
        <v>#N/A</v>
      </c>
      <c r="DL446">
        <f t="shared" si="24"/>
        <v>0</v>
      </c>
      <c r="DM446" s="234" t="str">
        <f t="shared" si="25"/>
        <v/>
      </c>
    </row>
    <row r="447" spans="1:117" x14ac:dyDescent="0.25">
      <c r="A447" s="148"/>
      <c r="B447" s="142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122"/>
      <c r="W447" s="123"/>
      <c r="X447" s="232"/>
      <c r="Y447" s="232"/>
      <c r="Z447" s="125"/>
      <c r="AA447" s="124"/>
      <c r="AB447" s="125"/>
      <c r="AC447" s="124"/>
      <c r="AD447" s="124"/>
      <c r="AE447" s="124"/>
      <c r="AF447" s="125"/>
      <c r="AG447" s="124"/>
      <c r="AH447" s="124"/>
      <c r="AI447" s="124"/>
      <c r="AJ447" s="125"/>
      <c r="AK447" s="126"/>
      <c r="AL447" s="85"/>
      <c r="AM447" s="85"/>
      <c r="AN447" s="85"/>
      <c r="AO447" s="85"/>
      <c r="AP447" s="251"/>
      <c r="AQ447" s="251"/>
      <c r="AR447" s="251"/>
      <c r="AS447" s="251"/>
      <c r="AT447" s="85"/>
      <c r="AU447" s="85"/>
      <c r="AV447" s="85"/>
      <c r="AW447" s="85"/>
      <c r="AX447" s="127"/>
      <c r="AY447" s="93"/>
      <c r="AZ447" s="93"/>
      <c r="BA447" s="93"/>
      <c r="BB447" s="93"/>
      <c r="BC447" s="150"/>
      <c r="BD447" s="160"/>
      <c r="BE447" s="151"/>
      <c r="BF447" s="150"/>
      <c r="BG447" s="151"/>
      <c r="BH447" s="93"/>
      <c r="BI447" s="93"/>
      <c r="BJ447" s="93"/>
      <c r="BK447" s="93"/>
      <c r="BL447" s="161"/>
      <c r="BM447" s="128"/>
      <c r="BN447" s="128"/>
      <c r="BO447" s="163"/>
      <c r="BP447" s="159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58"/>
      <c r="CD447" s="127"/>
      <c r="CE447" s="150"/>
      <c r="CF447" s="151"/>
      <c r="CG447" s="150"/>
      <c r="CH447" s="151"/>
      <c r="CI447" s="93"/>
      <c r="CJ447" s="93"/>
      <c r="CK447" s="93"/>
      <c r="CL447" s="150"/>
      <c r="CM447" s="159"/>
      <c r="CN447" s="113"/>
      <c r="CO447" s="113"/>
      <c r="CP447" s="126"/>
      <c r="CQ447" s="159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58"/>
      <c r="DG447" s="164" t="str">
        <f t="shared" si="26"/>
        <v/>
      </c>
      <c r="DH447" s="162"/>
      <c r="DI447" s="94" t="str">
        <f t="shared" si="27"/>
        <v/>
      </c>
      <c r="DJ447" s="181"/>
      <c r="DK447" s="37" t="e">
        <f>VLOOKUP(B447,Facility_Information!$B$6:$O$136,14,FALSE)</f>
        <v>#N/A</v>
      </c>
      <c r="DL447">
        <f t="shared" si="24"/>
        <v>0</v>
      </c>
      <c r="DM447" s="234" t="str">
        <f t="shared" si="25"/>
        <v/>
      </c>
    </row>
    <row r="448" spans="1:117" x14ac:dyDescent="0.25">
      <c r="A448" s="148"/>
      <c r="B448" s="142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122"/>
      <c r="W448" s="123"/>
      <c r="X448" s="232"/>
      <c r="Y448" s="232"/>
      <c r="Z448" s="125"/>
      <c r="AA448" s="124"/>
      <c r="AB448" s="125"/>
      <c r="AC448" s="124"/>
      <c r="AD448" s="124"/>
      <c r="AE448" s="124"/>
      <c r="AF448" s="125"/>
      <c r="AG448" s="124"/>
      <c r="AH448" s="124"/>
      <c r="AI448" s="124"/>
      <c r="AJ448" s="125"/>
      <c r="AK448" s="126"/>
      <c r="AL448" s="85"/>
      <c r="AM448" s="85"/>
      <c r="AN448" s="85"/>
      <c r="AO448" s="85"/>
      <c r="AP448" s="251"/>
      <c r="AQ448" s="251"/>
      <c r="AR448" s="251"/>
      <c r="AS448" s="251"/>
      <c r="AT448" s="85"/>
      <c r="AU448" s="85"/>
      <c r="AV448" s="85"/>
      <c r="AW448" s="85"/>
      <c r="AX448" s="127"/>
      <c r="AY448" s="93"/>
      <c r="AZ448" s="93"/>
      <c r="BA448" s="93"/>
      <c r="BB448" s="93"/>
      <c r="BC448" s="150"/>
      <c r="BD448" s="160"/>
      <c r="BE448" s="151"/>
      <c r="BF448" s="150"/>
      <c r="BG448" s="151"/>
      <c r="BH448" s="93"/>
      <c r="BI448" s="93"/>
      <c r="BJ448" s="93"/>
      <c r="BK448" s="93"/>
      <c r="BL448" s="161"/>
      <c r="BM448" s="128"/>
      <c r="BN448" s="128"/>
      <c r="BO448" s="163"/>
      <c r="BP448" s="159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58"/>
      <c r="CD448" s="127"/>
      <c r="CE448" s="150"/>
      <c r="CF448" s="151"/>
      <c r="CG448" s="150"/>
      <c r="CH448" s="151"/>
      <c r="CI448" s="93"/>
      <c r="CJ448" s="93"/>
      <c r="CK448" s="93"/>
      <c r="CL448" s="150"/>
      <c r="CM448" s="159"/>
      <c r="CN448" s="113"/>
      <c r="CO448" s="113"/>
      <c r="CP448" s="126"/>
      <c r="CQ448" s="159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58"/>
      <c r="DG448" s="164" t="str">
        <f t="shared" si="26"/>
        <v/>
      </c>
      <c r="DH448" s="162"/>
      <c r="DI448" s="94" t="str">
        <f t="shared" si="27"/>
        <v/>
      </c>
      <c r="DJ448" s="181"/>
      <c r="DK448" s="37" t="e">
        <f>VLOOKUP(B448,Facility_Information!$B$6:$O$136,14,FALSE)</f>
        <v>#N/A</v>
      </c>
      <c r="DL448">
        <f t="shared" si="24"/>
        <v>0</v>
      </c>
      <c r="DM448" s="234" t="str">
        <f t="shared" si="25"/>
        <v/>
      </c>
    </row>
    <row r="449" spans="1:117" x14ac:dyDescent="0.25">
      <c r="A449" s="148"/>
      <c r="B449" s="142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122"/>
      <c r="W449" s="123"/>
      <c r="X449" s="232"/>
      <c r="Y449" s="232"/>
      <c r="Z449" s="125"/>
      <c r="AA449" s="124"/>
      <c r="AB449" s="125"/>
      <c r="AC449" s="124"/>
      <c r="AD449" s="124"/>
      <c r="AE449" s="124"/>
      <c r="AF449" s="125"/>
      <c r="AG449" s="124"/>
      <c r="AH449" s="124"/>
      <c r="AI449" s="124"/>
      <c r="AJ449" s="125"/>
      <c r="AK449" s="126"/>
      <c r="AL449" s="85"/>
      <c r="AM449" s="85"/>
      <c r="AN449" s="85"/>
      <c r="AO449" s="85"/>
      <c r="AP449" s="251"/>
      <c r="AQ449" s="251"/>
      <c r="AR449" s="251"/>
      <c r="AS449" s="251"/>
      <c r="AT449" s="85"/>
      <c r="AU449" s="85"/>
      <c r="AV449" s="85"/>
      <c r="AW449" s="85"/>
      <c r="AX449" s="127"/>
      <c r="AY449" s="93"/>
      <c r="AZ449" s="93"/>
      <c r="BA449" s="93"/>
      <c r="BB449" s="93"/>
      <c r="BC449" s="150"/>
      <c r="BD449" s="160"/>
      <c r="BE449" s="151"/>
      <c r="BF449" s="150"/>
      <c r="BG449" s="151"/>
      <c r="BH449" s="93"/>
      <c r="BI449" s="93"/>
      <c r="BJ449" s="93"/>
      <c r="BK449" s="93"/>
      <c r="BL449" s="161"/>
      <c r="BM449" s="128"/>
      <c r="BN449" s="128"/>
      <c r="BO449" s="163"/>
      <c r="BP449" s="159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58"/>
      <c r="CD449" s="127"/>
      <c r="CE449" s="150"/>
      <c r="CF449" s="151"/>
      <c r="CG449" s="150"/>
      <c r="CH449" s="151"/>
      <c r="CI449" s="93"/>
      <c r="CJ449" s="93"/>
      <c r="CK449" s="93"/>
      <c r="CL449" s="150"/>
      <c r="CM449" s="159"/>
      <c r="CN449" s="113"/>
      <c r="CO449" s="113"/>
      <c r="CP449" s="126"/>
      <c r="CQ449" s="159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58"/>
      <c r="DG449" s="164" t="str">
        <f t="shared" si="26"/>
        <v/>
      </c>
      <c r="DH449" s="162"/>
      <c r="DI449" s="94" t="str">
        <f t="shared" si="27"/>
        <v/>
      </c>
      <c r="DJ449" s="181"/>
      <c r="DK449" s="37" t="e">
        <f>VLOOKUP(B449,Facility_Information!$B$6:$O$136,14,FALSE)</f>
        <v>#N/A</v>
      </c>
      <c r="DL449">
        <f t="shared" si="24"/>
        <v>0</v>
      </c>
      <c r="DM449" s="234" t="str">
        <f t="shared" si="25"/>
        <v/>
      </c>
    </row>
    <row r="450" spans="1:117" x14ac:dyDescent="0.25">
      <c r="A450" s="148"/>
      <c r="B450" s="142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122"/>
      <c r="W450" s="123"/>
      <c r="X450" s="232"/>
      <c r="Y450" s="232"/>
      <c r="Z450" s="125"/>
      <c r="AA450" s="124"/>
      <c r="AB450" s="125"/>
      <c r="AC450" s="124"/>
      <c r="AD450" s="124"/>
      <c r="AE450" s="124"/>
      <c r="AF450" s="125"/>
      <c r="AG450" s="124"/>
      <c r="AH450" s="124"/>
      <c r="AI450" s="124"/>
      <c r="AJ450" s="125"/>
      <c r="AK450" s="126"/>
      <c r="AL450" s="85"/>
      <c r="AM450" s="85"/>
      <c r="AN450" s="85"/>
      <c r="AO450" s="85"/>
      <c r="AP450" s="251"/>
      <c r="AQ450" s="251"/>
      <c r="AR450" s="251"/>
      <c r="AS450" s="251"/>
      <c r="AT450" s="85"/>
      <c r="AU450" s="85"/>
      <c r="AV450" s="85"/>
      <c r="AW450" s="85"/>
      <c r="AX450" s="127"/>
      <c r="AY450" s="93"/>
      <c r="AZ450" s="93"/>
      <c r="BA450" s="93"/>
      <c r="BB450" s="93"/>
      <c r="BC450" s="150"/>
      <c r="BD450" s="160"/>
      <c r="BE450" s="151"/>
      <c r="BF450" s="150"/>
      <c r="BG450" s="151"/>
      <c r="BH450" s="93"/>
      <c r="BI450" s="93"/>
      <c r="BJ450" s="93"/>
      <c r="BK450" s="93"/>
      <c r="BL450" s="161"/>
      <c r="BM450" s="128"/>
      <c r="BN450" s="128"/>
      <c r="BO450" s="163"/>
      <c r="BP450" s="159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58"/>
      <c r="CD450" s="127"/>
      <c r="CE450" s="150"/>
      <c r="CF450" s="151"/>
      <c r="CG450" s="150"/>
      <c r="CH450" s="151"/>
      <c r="CI450" s="93"/>
      <c r="CJ450" s="93"/>
      <c r="CK450" s="93"/>
      <c r="CL450" s="150"/>
      <c r="CM450" s="159"/>
      <c r="CN450" s="113"/>
      <c r="CO450" s="113"/>
      <c r="CP450" s="126"/>
      <c r="CQ450" s="159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58"/>
      <c r="DG450" s="164" t="str">
        <f t="shared" si="26"/>
        <v/>
      </c>
      <c r="DH450" s="162"/>
      <c r="DI450" s="94" t="str">
        <f t="shared" si="27"/>
        <v/>
      </c>
      <c r="DJ450" s="181"/>
      <c r="DK450" s="37" t="e">
        <f>VLOOKUP(B450,Facility_Information!$B$6:$O$136,14,FALSE)</f>
        <v>#N/A</v>
      </c>
      <c r="DL450">
        <f t="shared" si="24"/>
        <v>0</v>
      </c>
      <c r="DM450" s="234" t="str">
        <f t="shared" si="25"/>
        <v/>
      </c>
    </row>
    <row r="451" spans="1:117" x14ac:dyDescent="0.25">
      <c r="A451" s="148"/>
      <c r="B451" s="142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122"/>
      <c r="W451" s="123"/>
      <c r="X451" s="232"/>
      <c r="Y451" s="232"/>
      <c r="Z451" s="125"/>
      <c r="AA451" s="124"/>
      <c r="AB451" s="125"/>
      <c r="AC451" s="124"/>
      <c r="AD451" s="124"/>
      <c r="AE451" s="124"/>
      <c r="AF451" s="125"/>
      <c r="AG451" s="124"/>
      <c r="AH451" s="124"/>
      <c r="AI451" s="124"/>
      <c r="AJ451" s="125"/>
      <c r="AK451" s="126"/>
      <c r="AL451" s="85"/>
      <c r="AM451" s="85"/>
      <c r="AN451" s="85"/>
      <c r="AO451" s="85"/>
      <c r="AP451" s="251"/>
      <c r="AQ451" s="251"/>
      <c r="AR451" s="251"/>
      <c r="AS451" s="251"/>
      <c r="AT451" s="85"/>
      <c r="AU451" s="85"/>
      <c r="AV451" s="85"/>
      <c r="AW451" s="85"/>
      <c r="AX451" s="127"/>
      <c r="AY451" s="93"/>
      <c r="AZ451" s="93"/>
      <c r="BA451" s="93"/>
      <c r="BB451" s="93"/>
      <c r="BC451" s="150"/>
      <c r="BD451" s="160"/>
      <c r="BE451" s="151"/>
      <c r="BF451" s="150"/>
      <c r="BG451" s="151"/>
      <c r="BH451" s="93"/>
      <c r="BI451" s="93"/>
      <c r="BJ451" s="93"/>
      <c r="BK451" s="93"/>
      <c r="BL451" s="161"/>
      <c r="BM451" s="128"/>
      <c r="BN451" s="128"/>
      <c r="BO451" s="163"/>
      <c r="BP451" s="159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58"/>
      <c r="CD451" s="127"/>
      <c r="CE451" s="150"/>
      <c r="CF451" s="151"/>
      <c r="CG451" s="150"/>
      <c r="CH451" s="151"/>
      <c r="CI451" s="93"/>
      <c r="CJ451" s="93"/>
      <c r="CK451" s="93"/>
      <c r="CL451" s="150"/>
      <c r="CM451" s="159"/>
      <c r="CN451" s="113"/>
      <c r="CO451" s="113"/>
      <c r="CP451" s="126"/>
      <c r="CQ451" s="159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58"/>
      <c r="DG451" s="164" t="str">
        <f t="shared" si="26"/>
        <v/>
      </c>
      <c r="DH451" s="162"/>
      <c r="DI451" s="94" t="str">
        <f t="shared" si="27"/>
        <v/>
      </c>
      <c r="DJ451" s="181"/>
      <c r="DK451" s="37" t="e">
        <f>VLOOKUP(B451,Facility_Information!$B$6:$O$136,14,FALSE)</f>
        <v>#N/A</v>
      </c>
      <c r="DL451">
        <f t="shared" si="24"/>
        <v>0</v>
      </c>
      <c r="DM451" s="234" t="str">
        <f t="shared" si="25"/>
        <v/>
      </c>
    </row>
    <row r="452" spans="1:117" x14ac:dyDescent="0.25">
      <c r="A452" s="148"/>
      <c r="B452" s="142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122"/>
      <c r="W452" s="123"/>
      <c r="X452" s="232"/>
      <c r="Y452" s="232"/>
      <c r="Z452" s="125"/>
      <c r="AA452" s="124"/>
      <c r="AB452" s="125"/>
      <c r="AC452" s="124"/>
      <c r="AD452" s="124"/>
      <c r="AE452" s="124"/>
      <c r="AF452" s="125"/>
      <c r="AG452" s="124"/>
      <c r="AH452" s="124"/>
      <c r="AI452" s="124"/>
      <c r="AJ452" s="125"/>
      <c r="AK452" s="126"/>
      <c r="AL452" s="85"/>
      <c r="AM452" s="85"/>
      <c r="AN452" s="85"/>
      <c r="AO452" s="85"/>
      <c r="AP452" s="251"/>
      <c r="AQ452" s="251"/>
      <c r="AR452" s="251"/>
      <c r="AS452" s="251"/>
      <c r="AT452" s="85"/>
      <c r="AU452" s="85"/>
      <c r="AV452" s="85"/>
      <c r="AW452" s="85"/>
      <c r="AX452" s="127"/>
      <c r="AY452" s="93"/>
      <c r="AZ452" s="93"/>
      <c r="BA452" s="93"/>
      <c r="BB452" s="93"/>
      <c r="BC452" s="150"/>
      <c r="BD452" s="160"/>
      <c r="BE452" s="151"/>
      <c r="BF452" s="150"/>
      <c r="BG452" s="151"/>
      <c r="BH452" s="93"/>
      <c r="BI452" s="93"/>
      <c r="BJ452" s="93"/>
      <c r="BK452" s="93"/>
      <c r="BL452" s="161"/>
      <c r="BM452" s="128"/>
      <c r="BN452" s="128"/>
      <c r="BO452" s="163"/>
      <c r="BP452" s="159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58"/>
      <c r="CD452" s="127"/>
      <c r="CE452" s="150"/>
      <c r="CF452" s="151"/>
      <c r="CG452" s="150"/>
      <c r="CH452" s="151"/>
      <c r="CI452" s="93"/>
      <c r="CJ452" s="93"/>
      <c r="CK452" s="93"/>
      <c r="CL452" s="150"/>
      <c r="CM452" s="159"/>
      <c r="CN452" s="113"/>
      <c r="CO452" s="113"/>
      <c r="CP452" s="126"/>
      <c r="CQ452" s="159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58"/>
      <c r="DG452" s="164" t="str">
        <f t="shared" si="26"/>
        <v/>
      </c>
      <c r="DH452" s="162"/>
      <c r="DI452" s="94" t="str">
        <f t="shared" si="27"/>
        <v/>
      </c>
      <c r="DJ452" s="181"/>
      <c r="DK452" s="37" t="e">
        <f>VLOOKUP(B452,Facility_Information!$B$6:$O$136,14,FALSE)</f>
        <v>#N/A</v>
      </c>
      <c r="DL452">
        <f t="shared" si="24"/>
        <v>0</v>
      </c>
      <c r="DM452" s="234" t="str">
        <f t="shared" si="25"/>
        <v/>
      </c>
    </row>
    <row r="453" spans="1:117" x14ac:dyDescent="0.25">
      <c r="A453" s="148"/>
      <c r="B453" s="142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122"/>
      <c r="W453" s="123"/>
      <c r="X453" s="232"/>
      <c r="Y453" s="232"/>
      <c r="Z453" s="125"/>
      <c r="AA453" s="124"/>
      <c r="AB453" s="125"/>
      <c r="AC453" s="124"/>
      <c r="AD453" s="124"/>
      <c r="AE453" s="124"/>
      <c r="AF453" s="125"/>
      <c r="AG453" s="124"/>
      <c r="AH453" s="124"/>
      <c r="AI453" s="124"/>
      <c r="AJ453" s="125"/>
      <c r="AK453" s="126"/>
      <c r="AL453" s="85"/>
      <c r="AM453" s="85"/>
      <c r="AN453" s="85"/>
      <c r="AO453" s="85"/>
      <c r="AP453" s="251"/>
      <c r="AQ453" s="251"/>
      <c r="AR453" s="251"/>
      <c r="AS453" s="251"/>
      <c r="AT453" s="85"/>
      <c r="AU453" s="85"/>
      <c r="AV453" s="85"/>
      <c r="AW453" s="85"/>
      <c r="AX453" s="127"/>
      <c r="AY453" s="93"/>
      <c r="AZ453" s="93"/>
      <c r="BA453" s="93"/>
      <c r="BB453" s="93"/>
      <c r="BC453" s="150"/>
      <c r="BD453" s="160"/>
      <c r="BE453" s="151"/>
      <c r="BF453" s="150"/>
      <c r="BG453" s="151"/>
      <c r="BH453" s="93"/>
      <c r="BI453" s="93"/>
      <c r="BJ453" s="93"/>
      <c r="BK453" s="93"/>
      <c r="BL453" s="161"/>
      <c r="BM453" s="128"/>
      <c r="BN453" s="128"/>
      <c r="BO453" s="163"/>
      <c r="BP453" s="159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58"/>
      <c r="CD453" s="127"/>
      <c r="CE453" s="150"/>
      <c r="CF453" s="151"/>
      <c r="CG453" s="150"/>
      <c r="CH453" s="151"/>
      <c r="CI453" s="93"/>
      <c r="CJ453" s="93"/>
      <c r="CK453" s="93"/>
      <c r="CL453" s="150"/>
      <c r="CM453" s="159"/>
      <c r="CN453" s="113"/>
      <c r="CO453" s="113"/>
      <c r="CP453" s="126"/>
      <c r="CQ453" s="159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58"/>
      <c r="DG453" s="164" t="str">
        <f t="shared" si="26"/>
        <v/>
      </c>
      <c r="DH453" s="162"/>
      <c r="DI453" s="94" t="str">
        <f t="shared" si="27"/>
        <v/>
      </c>
      <c r="DJ453" s="181"/>
      <c r="DK453" s="37" t="e">
        <f>VLOOKUP(B453,Facility_Information!$B$6:$O$136,14,FALSE)</f>
        <v>#N/A</v>
      </c>
      <c r="DL453">
        <f t="shared" si="24"/>
        <v>0</v>
      </c>
      <c r="DM453" s="234" t="str">
        <f t="shared" si="25"/>
        <v/>
      </c>
    </row>
    <row r="454" spans="1:117" x14ac:dyDescent="0.25">
      <c r="A454" s="148"/>
      <c r="B454" s="142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122"/>
      <c r="W454" s="123"/>
      <c r="X454" s="232"/>
      <c r="Y454" s="232"/>
      <c r="Z454" s="125"/>
      <c r="AA454" s="124"/>
      <c r="AB454" s="125"/>
      <c r="AC454" s="124"/>
      <c r="AD454" s="124"/>
      <c r="AE454" s="124"/>
      <c r="AF454" s="125"/>
      <c r="AG454" s="124"/>
      <c r="AH454" s="124"/>
      <c r="AI454" s="124"/>
      <c r="AJ454" s="125"/>
      <c r="AK454" s="126"/>
      <c r="AL454" s="85"/>
      <c r="AM454" s="85"/>
      <c r="AN454" s="85"/>
      <c r="AO454" s="85"/>
      <c r="AP454" s="251"/>
      <c r="AQ454" s="251"/>
      <c r="AR454" s="251"/>
      <c r="AS454" s="251"/>
      <c r="AT454" s="85"/>
      <c r="AU454" s="85"/>
      <c r="AV454" s="85"/>
      <c r="AW454" s="85"/>
      <c r="AX454" s="127"/>
      <c r="AY454" s="93"/>
      <c r="AZ454" s="93"/>
      <c r="BA454" s="93"/>
      <c r="BB454" s="93"/>
      <c r="BC454" s="150"/>
      <c r="BD454" s="160"/>
      <c r="BE454" s="151"/>
      <c r="BF454" s="150"/>
      <c r="BG454" s="151"/>
      <c r="BH454" s="93"/>
      <c r="BI454" s="93"/>
      <c r="BJ454" s="93"/>
      <c r="BK454" s="93"/>
      <c r="BL454" s="161"/>
      <c r="BM454" s="128"/>
      <c r="BN454" s="128"/>
      <c r="BO454" s="163"/>
      <c r="BP454" s="159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58"/>
      <c r="CD454" s="127"/>
      <c r="CE454" s="150"/>
      <c r="CF454" s="151"/>
      <c r="CG454" s="150"/>
      <c r="CH454" s="151"/>
      <c r="CI454" s="93"/>
      <c r="CJ454" s="93"/>
      <c r="CK454" s="93"/>
      <c r="CL454" s="150"/>
      <c r="CM454" s="159"/>
      <c r="CN454" s="113"/>
      <c r="CO454" s="113"/>
      <c r="CP454" s="126"/>
      <c r="CQ454" s="159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58"/>
      <c r="DG454" s="164" t="str">
        <f t="shared" si="26"/>
        <v/>
      </c>
      <c r="DH454" s="162"/>
      <c r="DI454" s="94" t="str">
        <f t="shared" si="27"/>
        <v/>
      </c>
      <c r="DJ454" s="181"/>
      <c r="DK454" s="37" t="e">
        <f>VLOOKUP(B454,Facility_Information!$B$6:$O$136,14,FALSE)</f>
        <v>#N/A</v>
      </c>
      <c r="DL454">
        <f t="shared" ref="DL454:DL500" si="28">SUM(COUNTA(AL454,AP454,AT454))</f>
        <v>0</v>
      </c>
      <c r="DM454" s="234" t="str">
        <f t="shared" ref="DM454:DM500" si="29">IF(DL454&gt;3,"Check # of Causal Factors selected", "")</f>
        <v/>
      </c>
    </row>
    <row r="455" spans="1:117" x14ac:dyDescent="0.25">
      <c r="A455" s="148"/>
      <c r="B455" s="142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122"/>
      <c r="W455" s="123"/>
      <c r="X455" s="232"/>
      <c r="Y455" s="232"/>
      <c r="Z455" s="125"/>
      <c r="AA455" s="124"/>
      <c r="AB455" s="125"/>
      <c r="AC455" s="124"/>
      <c r="AD455" s="124"/>
      <c r="AE455" s="124"/>
      <c r="AF455" s="125"/>
      <c r="AG455" s="124"/>
      <c r="AH455" s="124"/>
      <c r="AI455" s="124"/>
      <c r="AJ455" s="125"/>
      <c r="AK455" s="126"/>
      <c r="AL455" s="85"/>
      <c r="AM455" s="85"/>
      <c r="AN455" s="85"/>
      <c r="AO455" s="85"/>
      <c r="AP455" s="251"/>
      <c r="AQ455" s="251"/>
      <c r="AR455" s="251"/>
      <c r="AS455" s="251"/>
      <c r="AT455" s="85"/>
      <c r="AU455" s="85"/>
      <c r="AV455" s="85"/>
      <c r="AW455" s="85"/>
      <c r="AX455" s="127"/>
      <c r="AY455" s="93"/>
      <c r="AZ455" s="93"/>
      <c r="BA455" s="93"/>
      <c r="BB455" s="93"/>
      <c r="BC455" s="150"/>
      <c r="BD455" s="160"/>
      <c r="BE455" s="151"/>
      <c r="BF455" s="150"/>
      <c r="BG455" s="151"/>
      <c r="BH455" s="93"/>
      <c r="BI455" s="93"/>
      <c r="BJ455" s="93"/>
      <c r="BK455" s="93"/>
      <c r="BL455" s="161"/>
      <c r="BM455" s="128"/>
      <c r="BN455" s="128"/>
      <c r="BO455" s="163"/>
      <c r="BP455" s="159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58"/>
      <c r="CD455" s="127"/>
      <c r="CE455" s="150"/>
      <c r="CF455" s="151"/>
      <c r="CG455" s="150"/>
      <c r="CH455" s="151"/>
      <c r="CI455" s="93"/>
      <c r="CJ455" s="93"/>
      <c r="CK455" s="93"/>
      <c r="CL455" s="150"/>
      <c r="CM455" s="159"/>
      <c r="CN455" s="113"/>
      <c r="CO455" s="113"/>
      <c r="CP455" s="126"/>
      <c r="CQ455" s="159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58"/>
      <c r="DG455" s="164" t="str">
        <f t="shared" ref="DG455:DG500" si="30">IF(AX455&gt;0,"Tier 1",IF(AY455&gt;0,"Tier 1",IF(AZ455&gt;0,"Tier 1",IF(BA455&gt;0,"Tier 1",IF(BB455&gt;0,"Tier 1",IF(BC455&gt;0,"Tier 1",IF(BD455="yes","Tier 1",IF(BE455="yes","Tier 1",IF(BF455="yes","Tier 1",IF(BG455="via Downstream Destructive Device","Tier 1",IF(BG455="Directly to Atmosphere","Tier 1",IF(BH455="yes","Tier 1",IF(BI455="yes","Tier 1",IF(BJ455="yes","Tier 1",IF(BK455="yes","Tier 1",IF(BL455="Yes","Tier 1",IF(BM455="Yes","Tier 1",IF(BN455="Yes","Tier 1",IF(BO455="Yes","Tier 1",IF(BP455="Yes","Tier 1",IF(BR455="Yes","Tier 1",IF(BT455="Yes","Tier 1",IF(BV455="Yes","Tier 1",IF(BX455="Yes","Tier 1",IF(BZ455="Yes","Tier 1",IF(CB455="Yes","Tier 1",IF(CD455&gt;0,"Tier 2",IF(CE455&gt;0,"Tier 2",IF(CF455="yes","Tier 2",IF(CG455="yes","Tier 2",IF(CH455="via Downstream Destructive Device","Tier 2",IF(CH455="Directly to Atmosphere","Tier 2",IF(CI455="yes","Tier 2",IF(CJ455="yes","Tier 2",IF(CK455="yes","Tier 2",IF(CL455="yes","Tier 2",IF(CM455="Yes","Tier 2",IF(CN455="Yes","Tier 2",IF(CO455="Yes","Tier 2",IF(CP455="Yes","Tier 2",IF(CQ455="Yes","Tier 2",IF(CS455="Yes","Tier 2",IF(CU455="Yes","Tier 2",IF(CW455="Yes","Tier 2",IF(CY455="Yes","Tier 2",IF(DA455="Yes","Tier 2",IF(DC455="Yes","Tier 2",IF(DE455="Yes","Tier 2",""))))))))))))))))))))))))))))))))))))))))))))))))</f>
        <v/>
      </c>
      <c r="DH455" s="162"/>
      <c r="DI455" s="94" t="str">
        <f t="shared" ref="DI455:DI500" si="31">IF(COUNTA(CD455:DF455)&gt;0,1,"")</f>
        <v/>
      </c>
      <c r="DJ455" s="181"/>
      <c r="DK455" s="37" t="e">
        <f>VLOOKUP(B455,Facility_Information!$B$6:$O$136,14,FALSE)</f>
        <v>#N/A</v>
      </c>
      <c r="DL455">
        <f t="shared" si="28"/>
        <v>0</v>
      </c>
      <c r="DM455" s="234" t="str">
        <f t="shared" si="29"/>
        <v/>
      </c>
    </row>
    <row r="456" spans="1:117" x14ac:dyDescent="0.25">
      <c r="A456" s="148"/>
      <c r="B456" s="142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122"/>
      <c r="W456" s="123"/>
      <c r="X456" s="232"/>
      <c r="Y456" s="232"/>
      <c r="Z456" s="125"/>
      <c r="AA456" s="124"/>
      <c r="AB456" s="125"/>
      <c r="AC456" s="124"/>
      <c r="AD456" s="124"/>
      <c r="AE456" s="124"/>
      <c r="AF456" s="125"/>
      <c r="AG456" s="124"/>
      <c r="AH456" s="124"/>
      <c r="AI456" s="124"/>
      <c r="AJ456" s="125"/>
      <c r="AK456" s="126"/>
      <c r="AL456" s="85"/>
      <c r="AM456" s="85"/>
      <c r="AN456" s="85"/>
      <c r="AO456" s="85"/>
      <c r="AP456" s="251"/>
      <c r="AQ456" s="251"/>
      <c r="AR456" s="251"/>
      <c r="AS456" s="251"/>
      <c r="AT456" s="85"/>
      <c r="AU456" s="85"/>
      <c r="AV456" s="85"/>
      <c r="AW456" s="85"/>
      <c r="AX456" s="127"/>
      <c r="AY456" s="93"/>
      <c r="AZ456" s="93"/>
      <c r="BA456" s="93"/>
      <c r="BB456" s="93"/>
      <c r="BC456" s="150"/>
      <c r="BD456" s="160"/>
      <c r="BE456" s="151"/>
      <c r="BF456" s="150"/>
      <c r="BG456" s="151"/>
      <c r="BH456" s="93"/>
      <c r="BI456" s="93"/>
      <c r="BJ456" s="93"/>
      <c r="BK456" s="93"/>
      <c r="BL456" s="161"/>
      <c r="BM456" s="128"/>
      <c r="BN456" s="128"/>
      <c r="BO456" s="163"/>
      <c r="BP456" s="159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58"/>
      <c r="CD456" s="127"/>
      <c r="CE456" s="150"/>
      <c r="CF456" s="151"/>
      <c r="CG456" s="150"/>
      <c r="CH456" s="151"/>
      <c r="CI456" s="93"/>
      <c r="CJ456" s="93"/>
      <c r="CK456" s="93"/>
      <c r="CL456" s="150"/>
      <c r="CM456" s="159"/>
      <c r="CN456" s="113"/>
      <c r="CO456" s="113"/>
      <c r="CP456" s="126"/>
      <c r="CQ456" s="159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58"/>
      <c r="DG456" s="164" t="str">
        <f t="shared" si="30"/>
        <v/>
      </c>
      <c r="DH456" s="162"/>
      <c r="DI456" s="94" t="str">
        <f t="shared" si="31"/>
        <v/>
      </c>
      <c r="DJ456" s="181"/>
      <c r="DK456" s="37" t="e">
        <f>VLOOKUP(B456,Facility_Information!$B$6:$O$136,14,FALSE)</f>
        <v>#N/A</v>
      </c>
      <c r="DL456">
        <f t="shared" si="28"/>
        <v>0</v>
      </c>
      <c r="DM456" s="234" t="str">
        <f t="shared" si="29"/>
        <v/>
      </c>
    </row>
    <row r="457" spans="1:117" x14ac:dyDescent="0.25">
      <c r="A457" s="148"/>
      <c r="B457" s="142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122"/>
      <c r="W457" s="123"/>
      <c r="X457" s="232"/>
      <c r="Y457" s="232"/>
      <c r="Z457" s="125"/>
      <c r="AA457" s="124"/>
      <c r="AB457" s="125"/>
      <c r="AC457" s="124"/>
      <c r="AD457" s="124"/>
      <c r="AE457" s="124"/>
      <c r="AF457" s="125"/>
      <c r="AG457" s="124"/>
      <c r="AH457" s="124"/>
      <c r="AI457" s="124"/>
      <c r="AJ457" s="125"/>
      <c r="AK457" s="126"/>
      <c r="AL457" s="85"/>
      <c r="AM457" s="85"/>
      <c r="AN457" s="85"/>
      <c r="AO457" s="85"/>
      <c r="AP457" s="251"/>
      <c r="AQ457" s="251"/>
      <c r="AR457" s="251"/>
      <c r="AS457" s="251"/>
      <c r="AT457" s="85"/>
      <c r="AU457" s="85"/>
      <c r="AV457" s="85"/>
      <c r="AW457" s="85"/>
      <c r="AX457" s="127"/>
      <c r="AY457" s="93"/>
      <c r="AZ457" s="93"/>
      <c r="BA457" s="93"/>
      <c r="BB457" s="93"/>
      <c r="BC457" s="150"/>
      <c r="BD457" s="160"/>
      <c r="BE457" s="151"/>
      <c r="BF457" s="150"/>
      <c r="BG457" s="151"/>
      <c r="BH457" s="93"/>
      <c r="BI457" s="93"/>
      <c r="BJ457" s="93"/>
      <c r="BK457" s="93"/>
      <c r="BL457" s="161"/>
      <c r="BM457" s="128"/>
      <c r="BN457" s="128"/>
      <c r="BO457" s="163"/>
      <c r="BP457" s="159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58"/>
      <c r="CD457" s="127"/>
      <c r="CE457" s="150"/>
      <c r="CF457" s="151"/>
      <c r="CG457" s="150"/>
      <c r="CH457" s="151"/>
      <c r="CI457" s="93"/>
      <c r="CJ457" s="93"/>
      <c r="CK457" s="93"/>
      <c r="CL457" s="150"/>
      <c r="CM457" s="159"/>
      <c r="CN457" s="113"/>
      <c r="CO457" s="113"/>
      <c r="CP457" s="126"/>
      <c r="CQ457" s="159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58"/>
      <c r="DG457" s="164" t="str">
        <f t="shared" si="30"/>
        <v/>
      </c>
      <c r="DH457" s="162"/>
      <c r="DI457" s="94" t="str">
        <f t="shared" si="31"/>
        <v/>
      </c>
      <c r="DJ457" s="181"/>
      <c r="DK457" s="37" t="e">
        <f>VLOOKUP(B457,Facility_Information!$B$6:$O$136,14,FALSE)</f>
        <v>#N/A</v>
      </c>
      <c r="DL457">
        <f t="shared" si="28"/>
        <v>0</v>
      </c>
      <c r="DM457" s="234" t="str">
        <f t="shared" si="29"/>
        <v/>
      </c>
    </row>
    <row r="458" spans="1:117" x14ac:dyDescent="0.25">
      <c r="A458" s="148"/>
      <c r="B458" s="142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122"/>
      <c r="W458" s="123"/>
      <c r="X458" s="232"/>
      <c r="Y458" s="232"/>
      <c r="Z458" s="125"/>
      <c r="AA458" s="124"/>
      <c r="AB458" s="125"/>
      <c r="AC458" s="124"/>
      <c r="AD458" s="124"/>
      <c r="AE458" s="124"/>
      <c r="AF458" s="125"/>
      <c r="AG458" s="124"/>
      <c r="AH458" s="124"/>
      <c r="AI458" s="124"/>
      <c r="AJ458" s="125"/>
      <c r="AK458" s="126"/>
      <c r="AL458" s="85"/>
      <c r="AM458" s="85"/>
      <c r="AN458" s="85"/>
      <c r="AO458" s="85"/>
      <c r="AP458" s="251"/>
      <c r="AQ458" s="251"/>
      <c r="AR458" s="251"/>
      <c r="AS458" s="251"/>
      <c r="AT458" s="85"/>
      <c r="AU458" s="85"/>
      <c r="AV458" s="85"/>
      <c r="AW458" s="85"/>
      <c r="AX458" s="127"/>
      <c r="AY458" s="93"/>
      <c r="AZ458" s="93"/>
      <c r="BA458" s="93"/>
      <c r="BB458" s="93"/>
      <c r="BC458" s="150"/>
      <c r="BD458" s="160"/>
      <c r="BE458" s="151"/>
      <c r="BF458" s="150"/>
      <c r="BG458" s="151"/>
      <c r="BH458" s="93"/>
      <c r="BI458" s="93"/>
      <c r="BJ458" s="93"/>
      <c r="BK458" s="93"/>
      <c r="BL458" s="161"/>
      <c r="BM458" s="128"/>
      <c r="BN458" s="128"/>
      <c r="BO458" s="163"/>
      <c r="BP458" s="159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58"/>
      <c r="CD458" s="127"/>
      <c r="CE458" s="150"/>
      <c r="CF458" s="151"/>
      <c r="CG458" s="150"/>
      <c r="CH458" s="151"/>
      <c r="CI458" s="93"/>
      <c r="CJ458" s="93"/>
      <c r="CK458" s="93"/>
      <c r="CL458" s="150"/>
      <c r="CM458" s="159"/>
      <c r="CN458" s="113"/>
      <c r="CO458" s="113"/>
      <c r="CP458" s="126"/>
      <c r="CQ458" s="159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58"/>
      <c r="DG458" s="164" t="str">
        <f t="shared" si="30"/>
        <v/>
      </c>
      <c r="DH458" s="162"/>
      <c r="DI458" s="94" t="str">
        <f t="shared" si="31"/>
        <v/>
      </c>
      <c r="DJ458" s="181"/>
      <c r="DK458" s="37" t="e">
        <f>VLOOKUP(B458,Facility_Information!$B$6:$O$136,14,FALSE)</f>
        <v>#N/A</v>
      </c>
      <c r="DL458">
        <f t="shared" si="28"/>
        <v>0</v>
      </c>
      <c r="DM458" s="234" t="str">
        <f t="shared" si="29"/>
        <v/>
      </c>
    </row>
    <row r="459" spans="1:117" x14ac:dyDescent="0.25">
      <c r="A459" s="148"/>
      <c r="B459" s="142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122"/>
      <c r="W459" s="123"/>
      <c r="X459" s="232"/>
      <c r="Y459" s="232"/>
      <c r="Z459" s="125"/>
      <c r="AA459" s="124"/>
      <c r="AB459" s="125"/>
      <c r="AC459" s="124"/>
      <c r="AD459" s="124"/>
      <c r="AE459" s="124"/>
      <c r="AF459" s="125"/>
      <c r="AG459" s="124"/>
      <c r="AH459" s="124"/>
      <c r="AI459" s="124"/>
      <c r="AJ459" s="125"/>
      <c r="AK459" s="126"/>
      <c r="AL459" s="85"/>
      <c r="AM459" s="85"/>
      <c r="AN459" s="85"/>
      <c r="AO459" s="85"/>
      <c r="AP459" s="251"/>
      <c r="AQ459" s="251"/>
      <c r="AR459" s="251"/>
      <c r="AS459" s="251"/>
      <c r="AT459" s="85"/>
      <c r="AU459" s="85"/>
      <c r="AV459" s="85"/>
      <c r="AW459" s="85"/>
      <c r="AX459" s="127"/>
      <c r="AY459" s="93"/>
      <c r="AZ459" s="93"/>
      <c r="BA459" s="93"/>
      <c r="BB459" s="93"/>
      <c r="BC459" s="150"/>
      <c r="BD459" s="160"/>
      <c r="BE459" s="151"/>
      <c r="BF459" s="150"/>
      <c r="BG459" s="151"/>
      <c r="BH459" s="93"/>
      <c r="BI459" s="93"/>
      <c r="BJ459" s="93"/>
      <c r="BK459" s="93"/>
      <c r="BL459" s="161"/>
      <c r="BM459" s="128"/>
      <c r="BN459" s="128"/>
      <c r="BO459" s="163"/>
      <c r="BP459" s="159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58"/>
      <c r="CD459" s="127"/>
      <c r="CE459" s="150"/>
      <c r="CF459" s="151"/>
      <c r="CG459" s="150"/>
      <c r="CH459" s="151"/>
      <c r="CI459" s="93"/>
      <c r="CJ459" s="93"/>
      <c r="CK459" s="93"/>
      <c r="CL459" s="150"/>
      <c r="CM459" s="159"/>
      <c r="CN459" s="113"/>
      <c r="CO459" s="113"/>
      <c r="CP459" s="126"/>
      <c r="CQ459" s="159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58"/>
      <c r="DG459" s="164" t="str">
        <f t="shared" si="30"/>
        <v/>
      </c>
      <c r="DH459" s="162"/>
      <c r="DI459" s="94" t="str">
        <f t="shared" si="31"/>
        <v/>
      </c>
      <c r="DJ459" s="181"/>
      <c r="DK459" s="37" t="e">
        <f>VLOOKUP(B459,Facility_Information!$B$6:$O$136,14,FALSE)</f>
        <v>#N/A</v>
      </c>
      <c r="DL459">
        <f t="shared" si="28"/>
        <v>0</v>
      </c>
      <c r="DM459" s="234" t="str">
        <f t="shared" si="29"/>
        <v/>
      </c>
    </row>
    <row r="460" spans="1:117" x14ac:dyDescent="0.25">
      <c r="A460" s="148"/>
      <c r="B460" s="142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122"/>
      <c r="W460" s="123"/>
      <c r="X460" s="232"/>
      <c r="Y460" s="232"/>
      <c r="Z460" s="125"/>
      <c r="AA460" s="124"/>
      <c r="AB460" s="125"/>
      <c r="AC460" s="124"/>
      <c r="AD460" s="124"/>
      <c r="AE460" s="124"/>
      <c r="AF460" s="125"/>
      <c r="AG460" s="124"/>
      <c r="AH460" s="124"/>
      <c r="AI460" s="124"/>
      <c r="AJ460" s="125"/>
      <c r="AK460" s="126"/>
      <c r="AL460" s="85"/>
      <c r="AM460" s="85"/>
      <c r="AN460" s="85"/>
      <c r="AO460" s="85"/>
      <c r="AP460" s="251"/>
      <c r="AQ460" s="251"/>
      <c r="AR460" s="251"/>
      <c r="AS460" s="251"/>
      <c r="AT460" s="85"/>
      <c r="AU460" s="85"/>
      <c r="AV460" s="85"/>
      <c r="AW460" s="85"/>
      <c r="AX460" s="127"/>
      <c r="AY460" s="93"/>
      <c r="AZ460" s="93"/>
      <c r="BA460" s="93"/>
      <c r="BB460" s="93"/>
      <c r="BC460" s="150"/>
      <c r="BD460" s="160"/>
      <c r="BE460" s="151"/>
      <c r="BF460" s="150"/>
      <c r="BG460" s="151"/>
      <c r="BH460" s="93"/>
      <c r="BI460" s="93"/>
      <c r="BJ460" s="93"/>
      <c r="BK460" s="93"/>
      <c r="BL460" s="161"/>
      <c r="BM460" s="128"/>
      <c r="BN460" s="128"/>
      <c r="BO460" s="163"/>
      <c r="BP460" s="159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58"/>
      <c r="CD460" s="127"/>
      <c r="CE460" s="150"/>
      <c r="CF460" s="151"/>
      <c r="CG460" s="150"/>
      <c r="CH460" s="151"/>
      <c r="CI460" s="93"/>
      <c r="CJ460" s="93"/>
      <c r="CK460" s="93"/>
      <c r="CL460" s="150"/>
      <c r="CM460" s="159"/>
      <c r="CN460" s="113"/>
      <c r="CO460" s="113"/>
      <c r="CP460" s="126"/>
      <c r="CQ460" s="159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58"/>
      <c r="DG460" s="164" t="str">
        <f t="shared" si="30"/>
        <v/>
      </c>
      <c r="DH460" s="162"/>
      <c r="DI460" s="94" t="str">
        <f t="shared" si="31"/>
        <v/>
      </c>
      <c r="DJ460" s="181"/>
      <c r="DK460" s="37" t="e">
        <f>VLOOKUP(B460,Facility_Information!$B$6:$O$136,14,FALSE)</f>
        <v>#N/A</v>
      </c>
      <c r="DL460">
        <f t="shared" si="28"/>
        <v>0</v>
      </c>
      <c r="DM460" s="234" t="str">
        <f t="shared" si="29"/>
        <v/>
      </c>
    </row>
    <row r="461" spans="1:117" x14ac:dyDescent="0.25">
      <c r="A461" s="148"/>
      <c r="B461" s="142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122"/>
      <c r="W461" s="123"/>
      <c r="X461" s="232"/>
      <c r="Y461" s="232"/>
      <c r="Z461" s="125"/>
      <c r="AA461" s="124"/>
      <c r="AB461" s="125"/>
      <c r="AC461" s="124"/>
      <c r="AD461" s="124"/>
      <c r="AE461" s="124"/>
      <c r="AF461" s="125"/>
      <c r="AG461" s="124"/>
      <c r="AH461" s="124"/>
      <c r="AI461" s="124"/>
      <c r="AJ461" s="125"/>
      <c r="AK461" s="126"/>
      <c r="AL461" s="85"/>
      <c r="AM461" s="85"/>
      <c r="AN461" s="85"/>
      <c r="AO461" s="85"/>
      <c r="AP461" s="251"/>
      <c r="AQ461" s="251"/>
      <c r="AR461" s="251"/>
      <c r="AS461" s="251"/>
      <c r="AT461" s="85"/>
      <c r="AU461" s="85"/>
      <c r="AV461" s="85"/>
      <c r="AW461" s="85"/>
      <c r="AX461" s="127"/>
      <c r="AY461" s="93"/>
      <c r="AZ461" s="93"/>
      <c r="BA461" s="93"/>
      <c r="BB461" s="93"/>
      <c r="BC461" s="150"/>
      <c r="BD461" s="160"/>
      <c r="BE461" s="151"/>
      <c r="BF461" s="150"/>
      <c r="BG461" s="151"/>
      <c r="BH461" s="93"/>
      <c r="BI461" s="93"/>
      <c r="BJ461" s="93"/>
      <c r="BK461" s="93"/>
      <c r="BL461" s="161"/>
      <c r="BM461" s="128"/>
      <c r="BN461" s="128"/>
      <c r="BO461" s="163"/>
      <c r="BP461" s="159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58"/>
      <c r="CD461" s="127"/>
      <c r="CE461" s="150"/>
      <c r="CF461" s="151"/>
      <c r="CG461" s="150"/>
      <c r="CH461" s="151"/>
      <c r="CI461" s="93"/>
      <c r="CJ461" s="93"/>
      <c r="CK461" s="93"/>
      <c r="CL461" s="150"/>
      <c r="CM461" s="159"/>
      <c r="CN461" s="113"/>
      <c r="CO461" s="113"/>
      <c r="CP461" s="126"/>
      <c r="CQ461" s="159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58"/>
      <c r="DG461" s="164" t="str">
        <f t="shared" si="30"/>
        <v/>
      </c>
      <c r="DH461" s="162"/>
      <c r="DI461" s="94" t="str">
        <f t="shared" si="31"/>
        <v/>
      </c>
      <c r="DJ461" s="181"/>
      <c r="DK461" s="37" t="e">
        <f>VLOOKUP(B461,Facility_Information!$B$6:$O$136,14,FALSE)</f>
        <v>#N/A</v>
      </c>
      <c r="DL461">
        <f t="shared" si="28"/>
        <v>0</v>
      </c>
      <c r="DM461" s="234" t="str">
        <f t="shared" si="29"/>
        <v/>
      </c>
    </row>
    <row r="462" spans="1:117" x14ac:dyDescent="0.25">
      <c r="A462" s="148"/>
      <c r="B462" s="142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122"/>
      <c r="W462" s="123"/>
      <c r="X462" s="232"/>
      <c r="Y462" s="232"/>
      <c r="Z462" s="125"/>
      <c r="AA462" s="124"/>
      <c r="AB462" s="125"/>
      <c r="AC462" s="124"/>
      <c r="AD462" s="124"/>
      <c r="AE462" s="124"/>
      <c r="AF462" s="125"/>
      <c r="AG462" s="124"/>
      <c r="AH462" s="124"/>
      <c r="AI462" s="124"/>
      <c r="AJ462" s="125"/>
      <c r="AK462" s="126"/>
      <c r="AL462" s="85"/>
      <c r="AM462" s="85"/>
      <c r="AN462" s="85"/>
      <c r="AO462" s="85"/>
      <c r="AP462" s="251"/>
      <c r="AQ462" s="251"/>
      <c r="AR462" s="251"/>
      <c r="AS462" s="251"/>
      <c r="AT462" s="85"/>
      <c r="AU462" s="85"/>
      <c r="AV462" s="85"/>
      <c r="AW462" s="85"/>
      <c r="AX462" s="127"/>
      <c r="AY462" s="93"/>
      <c r="AZ462" s="93"/>
      <c r="BA462" s="93"/>
      <c r="BB462" s="93"/>
      <c r="BC462" s="150"/>
      <c r="BD462" s="160"/>
      <c r="BE462" s="151"/>
      <c r="BF462" s="150"/>
      <c r="BG462" s="151"/>
      <c r="BH462" s="93"/>
      <c r="BI462" s="93"/>
      <c r="BJ462" s="93"/>
      <c r="BK462" s="93"/>
      <c r="BL462" s="161"/>
      <c r="BM462" s="128"/>
      <c r="BN462" s="128"/>
      <c r="BO462" s="163"/>
      <c r="BP462" s="159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58"/>
      <c r="CD462" s="127"/>
      <c r="CE462" s="150"/>
      <c r="CF462" s="151"/>
      <c r="CG462" s="150"/>
      <c r="CH462" s="151"/>
      <c r="CI462" s="93"/>
      <c r="CJ462" s="93"/>
      <c r="CK462" s="93"/>
      <c r="CL462" s="150"/>
      <c r="CM462" s="159"/>
      <c r="CN462" s="113"/>
      <c r="CO462" s="113"/>
      <c r="CP462" s="126"/>
      <c r="CQ462" s="159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58"/>
      <c r="DG462" s="164" t="str">
        <f t="shared" si="30"/>
        <v/>
      </c>
      <c r="DH462" s="162"/>
      <c r="DI462" s="94" t="str">
        <f t="shared" si="31"/>
        <v/>
      </c>
      <c r="DJ462" s="181"/>
      <c r="DK462" s="37" t="e">
        <f>VLOOKUP(B462,Facility_Information!$B$6:$O$136,14,FALSE)</f>
        <v>#N/A</v>
      </c>
      <c r="DL462">
        <f t="shared" si="28"/>
        <v>0</v>
      </c>
      <c r="DM462" s="234" t="str">
        <f t="shared" si="29"/>
        <v/>
      </c>
    </row>
    <row r="463" spans="1:117" x14ac:dyDescent="0.25">
      <c r="A463" s="148"/>
      <c r="B463" s="142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122"/>
      <c r="W463" s="123"/>
      <c r="X463" s="232"/>
      <c r="Y463" s="232"/>
      <c r="Z463" s="125"/>
      <c r="AA463" s="124"/>
      <c r="AB463" s="125"/>
      <c r="AC463" s="124"/>
      <c r="AD463" s="124"/>
      <c r="AE463" s="124"/>
      <c r="AF463" s="125"/>
      <c r="AG463" s="124"/>
      <c r="AH463" s="124"/>
      <c r="AI463" s="124"/>
      <c r="AJ463" s="125"/>
      <c r="AK463" s="126"/>
      <c r="AL463" s="85"/>
      <c r="AM463" s="85"/>
      <c r="AN463" s="85"/>
      <c r="AO463" s="85"/>
      <c r="AP463" s="251"/>
      <c r="AQ463" s="251"/>
      <c r="AR463" s="251"/>
      <c r="AS463" s="251"/>
      <c r="AT463" s="85"/>
      <c r="AU463" s="85"/>
      <c r="AV463" s="85"/>
      <c r="AW463" s="85"/>
      <c r="AX463" s="127"/>
      <c r="AY463" s="93"/>
      <c r="AZ463" s="93"/>
      <c r="BA463" s="93"/>
      <c r="BB463" s="93"/>
      <c r="BC463" s="150"/>
      <c r="BD463" s="160"/>
      <c r="BE463" s="151"/>
      <c r="BF463" s="150"/>
      <c r="BG463" s="151"/>
      <c r="BH463" s="93"/>
      <c r="BI463" s="93"/>
      <c r="BJ463" s="93"/>
      <c r="BK463" s="93"/>
      <c r="BL463" s="161"/>
      <c r="BM463" s="128"/>
      <c r="BN463" s="128"/>
      <c r="BO463" s="163"/>
      <c r="BP463" s="159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58"/>
      <c r="CD463" s="127"/>
      <c r="CE463" s="150"/>
      <c r="CF463" s="151"/>
      <c r="CG463" s="150"/>
      <c r="CH463" s="151"/>
      <c r="CI463" s="93"/>
      <c r="CJ463" s="93"/>
      <c r="CK463" s="93"/>
      <c r="CL463" s="150"/>
      <c r="CM463" s="159"/>
      <c r="CN463" s="113"/>
      <c r="CO463" s="113"/>
      <c r="CP463" s="126"/>
      <c r="CQ463" s="159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58"/>
      <c r="DG463" s="164" t="str">
        <f t="shared" si="30"/>
        <v/>
      </c>
      <c r="DH463" s="162"/>
      <c r="DI463" s="94" t="str">
        <f t="shared" si="31"/>
        <v/>
      </c>
      <c r="DJ463" s="181"/>
      <c r="DK463" s="37" t="e">
        <f>VLOOKUP(B463,Facility_Information!$B$6:$O$136,14,FALSE)</f>
        <v>#N/A</v>
      </c>
      <c r="DL463">
        <f t="shared" si="28"/>
        <v>0</v>
      </c>
      <c r="DM463" s="234" t="str">
        <f t="shared" si="29"/>
        <v/>
      </c>
    </row>
    <row r="464" spans="1:117" x14ac:dyDescent="0.25">
      <c r="A464" s="148"/>
      <c r="B464" s="142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122"/>
      <c r="W464" s="123"/>
      <c r="X464" s="232"/>
      <c r="Y464" s="232"/>
      <c r="Z464" s="125"/>
      <c r="AA464" s="124"/>
      <c r="AB464" s="125"/>
      <c r="AC464" s="124"/>
      <c r="AD464" s="124"/>
      <c r="AE464" s="124"/>
      <c r="AF464" s="125"/>
      <c r="AG464" s="124"/>
      <c r="AH464" s="124"/>
      <c r="AI464" s="124"/>
      <c r="AJ464" s="125"/>
      <c r="AK464" s="126"/>
      <c r="AL464" s="85"/>
      <c r="AM464" s="85"/>
      <c r="AN464" s="85"/>
      <c r="AO464" s="85"/>
      <c r="AP464" s="251"/>
      <c r="AQ464" s="251"/>
      <c r="AR464" s="251"/>
      <c r="AS464" s="251"/>
      <c r="AT464" s="85"/>
      <c r="AU464" s="85"/>
      <c r="AV464" s="85"/>
      <c r="AW464" s="85"/>
      <c r="AX464" s="127"/>
      <c r="AY464" s="93"/>
      <c r="AZ464" s="93"/>
      <c r="BA464" s="93"/>
      <c r="BB464" s="93"/>
      <c r="BC464" s="150"/>
      <c r="BD464" s="160"/>
      <c r="BE464" s="151"/>
      <c r="BF464" s="150"/>
      <c r="BG464" s="151"/>
      <c r="BH464" s="93"/>
      <c r="BI464" s="93"/>
      <c r="BJ464" s="93"/>
      <c r="BK464" s="93"/>
      <c r="BL464" s="161"/>
      <c r="BM464" s="128"/>
      <c r="BN464" s="128"/>
      <c r="BO464" s="163"/>
      <c r="BP464" s="159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58"/>
      <c r="CD464" s="127"/>
      <c r="CE464" s="150"/>
      <c r="CF464" s="151"/>
      <c r="CG464" s="150"/>
      <c r="CH464" s="151"/>
      <c r="CI464" s="93"/>
      <c r="CJ464" s="93"/>
      <c r="CK464" s="93"/>
      <c r="CL464" s="150"/>
      <c r="CM464" s="159"/>
      <c r="CN464" s="113"/>
      <c r="CO464" s="113"/>
      <c r="CP464" s="126"/>
      <c r="CQ464" s="159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58"/>
      <c r="DG464" s="164" t="str">
        <f t="shared" si="30"/>
        <v/>
      </c>
      <c r="DH464" s="162"/>
      <c r="DI464" s="94" t="str">
        <f t="shared" si="31"/>
        <v/>
      </c>
      <c r="DJ464" s="181"/>
      <c r="DK464" s="37" t="e">
        <f>VLOOKUP(B464,Facility_Information!$B$6:$O$136,14,FALSE)</f>
        <v>#N/A</v>
      </c>
      <c r="DL464">
        <f t="shared" si="28"/>
        <v>0</v>
      </c>
      <c r="DM464" s="234" t="str">
        <f t="shared" si="29"/>
        <v/>
      </c>
    </row>
    <row r="465" spans="1:117" x14ac:dyDescent="0.25">
      <c r="A465" s="148"/>
      <c r="B465" s="142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122"/>
      <c r="W465" s="123"/>
      <c r="X465" s="232"/>
      <c r="Y465" s="232"/>
      <c r="Z465" s="125"/>
      <c r="AA465" s="124"/>
      <c r="AB465" s="125"/>
      <c r="AC465" s="124"/>
      <c r="AD465" s="124"/>
      <c r="AE465" s="124"/>
      <c r="AF465" s="125"/>
      <c r="AG465" s="124"/>
      <c r="AH465" s="124"/>
      <c r="AI465" s="124"/>
      <c r="AJ465" s="125"/>
      <c r="AK465" s="126"/>
      <c r="AL465" s="85"/>
      <c r="AM465" s="85"/>
      <c r="AN465" s="85"/>
      <c r="AO465" s="85"/>
      <c r="AP465" s="251"/>
      <c r="AQ465" s="251"/>
      <c r="AR465" s="251"/>
      <c r="AS465" s="251"/>
      <c r="AT465" s="85"/>
      <c r="AU465" s="85"/>
      <c r="AV465" s="85"/>
      <c r="AW465" s="85"/>
      <c r="AX465" s="127"/>
      <c r="AY465" s="93"/>
      <c r="AZ465" s="93"/>
      <c r="BA465" s="93"/>
      <c r="BB465" s="93"/>
      <c r="BC465" s="150"/>
      <c r="BD465" s="160"/>
      <c r="BE465" s="151"/>
      <c r="BF465" s="150"/>
      <c r="BG465" s="151"/>
      <c r="BH465" s="93"/>
      <c r="BI465" s="93"/>
      <c r="BJ465" s="93"/>
      <c r="BK465" s="93"/>
      <c r="BL465" s="161"/>
      <c r="BM465" s="128"/>
      <c r="BN465" s="128"/>
      <c r="BO465" s="163"/>
      <c r="BP465" s="159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58"/>
      <c r="CD465" s="127"/>
      <c r="CE465" s="150"/>
      <c r="CF465" s="151"/>
      <c r="CG465" s="150"/>
      <c r="CH465" s="151"/>
      <c r="CI465" s="93"/>
      <c r="CJ465" s="93"/>
      <c r="CK465" s="93"/>
      <c r="CL465" s="150"/>
      <c r="CM465" s="159"/>
      <c r="CN465" s="113"/>
      <c r="CO465" s="113"/>
      <c r="CP465" s="126"/>
      <c r="CQ465" s="159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58"/>
      <c r="DG465" s="164" t="str">
        <f t="shared" si="30"/>
        <v/>
      </c>
      <c r="DH465" s="162"/>
      <c r="DI465" s="94" t="str">
        <f t="shared" si="31"/>
        <v/>
      </c>
      <c r="DJ465" s="181"/>
      <c r="DK465" s="37" t="e">
        <f>VLOOKUP(B465,Facility_Information!$B$6:$O$136,14,FALSE)</f>
        <v>#N/A</v>
      </c>
      <c r="DL465">
        <f t="shared" si="28"/>
        <v>0</v>
      </c>
      <c r="DM465" s="234" t="str">
        <f t="shared" si="29"/>
        <v/>
      </c>
    </row>
    <row r="466" spans="1:117" x14ac:dyDescent="0.25">
      <c r="A466" s="148"/>
      <c r="B466" s="142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122"/>
      <c r="W466" s="123"/>
      <c r="X466" s="232"/>
      <c r="Y466" s="232"/>
      <c r="Z466" s="125"/>
      <c r="AA466" s="124"/>
      <c r="AB466" s="125"/>
      <c r="AC466" s="124"/>
      <c r="AD466" s="124"/>
      <c r="AE466" s="124"/>
      <c r="AF466" s="125"/>
      <c r="AG466" s="124"/>
      <c r="AH466" s="124"/>
      <c r="AI466" s="124"/>
      <c r="AJ466" s="125"/>
      <c r="AK466" s="126"/>
      <c r="AL466" s="85"/>
      <c r="AM466" s="85"/>
      <c r="AN466" s="85"/>
      <c r="AO466" s="85"/>
      <c r="AP466" s="251"/>
      <c r="AQ466" s="251"/>
      <c r="AR466" s="251"/>
      <c r="AS466" s="251"/>
      <c r="AT466" s="85"/>
      <c r="AU466" s="85"/>
      <c r="AV466" s="85"/>
      <c r="AW466" s="85"/>
      <c r="AX466" s="127"/>
      <c r="AY466" s="93"/>
      <c r="AZ466" s="93"/>
      <c r="BA466" s="93"/>
      <c r="BB466" s="93"/>
      <c r="BC466" s="150"/>
      <c r="BD466" s="160"/>
      <c r="BE466" s="151"/>
      <c r="BF466" s="150"/>
      <c r="BG466" s="151"/>
      <c r="BH466" s="93"/>
      <c r="BI466" s="93"/>
      <c r="BJ466" s="93"/>
      <c r="BK466" s="93"/>
      <c r="BL466" s="161"/>
      <c r="BM466" s="128"/>
      <c r="BN466" s="128"/>
      <c r="BO466" s="163"/>
      <c r="BP466" s="159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58"/>
      <c r="CD466" s="127"/>
      <c r="CE466" s="150"/>
      <c r="CF466" s="151"/>
      <c r="CG466" s="150"/>
      <c r="CH466" s="151"/>
      <c r="CI466" s="93"/>
      <c r="CJ466" s="93"/>
      <c r="CK466" s="93"/>
      <c r="CL466" s="150"/>
      <c r="CM466" s="159"/>
      <c r="CN466" s="113"/>
      <c r="CO466" s="113"/>
      <c r="CP466" s="126"/>
      <c r="CQ466" s="159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58"/>
      <c r="DG466" s="164" t="str">
        <f t="shared" si="30"/>
        <v/>
      </c>
      <c r="DH466" s="162"/>
      <c r="DI466" s="94" t="str">
        <f t="shared" si="31"/>
        <v/>
      </c>
      <c r="DJ466" s="181"/>
      <c r="DK466" s="37" t="e">
        <f>VLOOKUP(B466,Facility_Information!$B$6:$O$136,14,FALSE)</f>
        <v>#N/A</v>
      </c>
      <c r="DL466">
        <f t="shared" si="28"/>
        <v>0</v>
      </c>
      <c r="DM466" s="234" t="str">
        <f t="shared" si="29"/>
        <v/>
      </c>
    </row>
    <row r="467" spans="1:117" x14ac:dyDescent="0.25">
      <c r="A467" s="148"/>
      <c r="B467" s="142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122"/>
      <c r="W467" s="123"/>
      <c r="X467" s="232"/>
      <c r="Y467" s="232"/>
      <c r="Z467" s="125"/>
      <c r="AA467" s="124"/>
      <c r="AB467" s="125"/>
      <c r="AC467" s="124"/>
      <c r="AD467" s="124"/>
      <c r="AE467" s="124"/>
      <c r="AF467" s="125"/>
      <c r="AG467" s="124"/>
      <c r="AH467" s="124"/>
      <c r="AI467" s="124"/>
      <c r="AJ467" s="125"/>
      <c r="AK467" s="126"/>
      <c r="AL467" s="85"/>
      <c r="AM467" s="85"/>
      <c r="AN467" s="85"/>
      <c r="AO467" s="85"/>
      <c r="AP467" s="251"/>
      <c r="AQ467" s="251"/>
      <c r="AR467" s="251"/>
      <c r="AS467" s="251"/>
      <c r="AT467" s="85"/>
      <c r="AU467" s="85"/>
      <c r="AV467" s="85"/>
      <c r="AW467" s="85"/>
      <c r="AX467" s="127"/>
      <c r="AY467" s="93"/>
      <c r="AZ467" s="93"/>
      <c r="BA467" s="93"/>
      <c r="BB467" s="93"/>
      <c r="BC467" s="150"/>
      <c r="BD467" s="160"/>
      <c r="BE467" s="151"/>
      <c r="BF467" s="150"/>
      <c r="BG467" s="151"/>
      <c r="BH467" s="93"/>
      <c r="BI467" s="93"/>
      <c r="BJ467" s="93"/>
      <c r="BK467" s="93"/>
      <c r="BL467" s="161"/>
      <c r="BM467" s="128"/>
      <c r="BN467" s="128"/>
      <c r="BO467" s="163"/>
      <c r="BP467" s="159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58"/>
      <c r="CD467" s="127"/>
      <c r="CE467" s="150"/>
      <c r="CF467" s="151"/>
      <c r="CG467" s="150"/>
      <c r="CH467" s="151"/>
      <c r="CI467" s="93"/>
      <c r="CJ467" s="93"/>
      <c r="CK467" s="93"/>
      <c r="CL467" s="150"/>
      <c r="CM467" s="159"/>
      <c r="CN467" s="113"/>
      <c r="CO467" s="113"/>
      <c r="CP467" s="126"/>
      <c r="CQ467" s="159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58"/>
      <c r="DG467" s="164" t="str">
        <f t="shared" si="30"/>
        <v/>
      </c>
      <c r="DH467" s="162"/>
      <c r="DI467" s="94" t="str">
        <f t="shared" si="31"/>
        <v/>
      </c>
      <c r="DJ467" s="181"/>
      <c r="DK467" s="37" t="e">
        <f>VLOOKUP(B467,Facility_Information!$B$6:$O$136,14,FALSE)</f>
        <v>#N/A</v>
      </c>
      <c r="DL467">
        <f t="shared" si="28"/>
        <v>0</v>
      </c>
      <c r="DM467" s="234" t="str">
        <f t="shared" si="29"/>
        <v/>
      </c>
    </row>
    <row r="468" spans="1:117" x14ac:dyDescent="0.25">
      <c r="A468" s="148"/>
      <c r="B468" s="142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122"/>
      <c r="W468" s="123"/>
      <c r="X468" s="232"/>
      <c r="Y468" s="232"/>
      <c r="Z468" s="125"/>
      <c r="AA468" s="124"/>
      <c r="AB468" s="125"/>
      <c r="AC468" s="124"/>
      <c r="AD468" s="124"/>
      <c r="AE468" s="124"/>
      <c r="AF468" s="125"/>
      <c r="AG468" s="124"/>
      <c r="AH468" s="124"/>
      <c r="AI468" s="124"/>
      <c r="AJ468" s="125"/>
      <c r="AK468" s="126"/>
      <c r="AL468" s="85"/>
      <c r="AM468" s="85"/>
      <c r="AN468" s="85"/>
      <c r="AO468" s="85"/>
      <c r="AP468" s="251"/>
      <c r="AQ468" s="251"/>
      <c r="AR468" s="251"/>
      <c r="AS468" s="251"/>
      <c r="AT468" s="85"/>
      <c r="AU468" s="85"/>
      <c r="AV468" s="85"/>
      <c r="AW468" s="85"/>
      <c r="AX468" s="127"/>
      <c r="AY468" s="93"/>
      <c r="AZ468" s="93"/>
      <c r="BA468" s="93"/>
      <c r="BB468" s="93"/>
      <c r="BC468" s="150"/>
      <c r="BD468" s="160"/>
      <c r="BE468" s="151"/>
      <c r="BF468" s="150"/>
      <c r="BG468" s="151"/>
      <c r="BH468" s="93"/>
      <c r="BI468" s="93"/>
      <c r="BJ468" s="93"/>
      <c r="BK468" s="93"/>
      <c r="BL468" s="161"/>
      <c r="BM468" s="128"/>
      <c r="BN468" s="128"/>
      <c r="BO468" s="163"/>
      <c r="BP468" s="159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58"/>
      <c r="CD468" s="127"/>
      <c r="CE468" s="150"/>
      <c r="CF468" s="151"/>
      <c r="CG468" s="150"/>
      <c r="CH468" s="151"/>
      <c r="CI468" s="93"/>
      <c r="CJ468" s="93"/>
      <c r="CK468" s="93"/>
      <c r="CL468" s="150"/>
      <c r="CM468" s="159"/>
      <c r="CN468" s="113"/>
      <c r="CO468" s="113"/>
      <c r="CP468" s="126"/>
      <c r="CQ468" s="159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58"/>
      <c r="DG468" s="164" t="str">
        <f t="shared" si="30"/>
        <v/>
      </c>
      <c r="DH468" s="162"/>
      <c r="DI468" s="94" t="str">
        <f t="shared" si="31"/>
        <v/>
      </c>
      <c r="DJ468" s="181"/>
      <c r="DK468" s="37" t="e">
        <f>VLOOKUP(B468,Facility_Information!$B$6:$O$136,14,FALSE)</f>
        <v>#N/A</v>
      </c>
      <c r="DL468">
        <f t="shared" si="28"/>
        <v>0</v>
      </c>
      <c r="DM468" s="234" t="str">
        <f t="shared" si="29"/>
        <v/>
      </c>
    </row>
    <row r="469" spans="1:117" x14ac:dyDescent="0.25">
      <c r="A469" s="148"/>
      <c r="B469" s="142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122"/>
      <c r="W469" s="123"/>
      <c r="X469" s="232"/>
      <c r="Y469" s="232"/>
      <c r="Z469" s="125"/>
      <c r="AA469" s="124"/>
      <c r="AB469" s="125"/>
      <c r="AC469" s="124"/>
      <c r="AD469" s="124"/>
      <c r="AE469" s="124"/>
      <c r="AF469" s="125"/>
      <c r="AG469" s="124"/>
      <c r="AH469" s="124"/>
      <c r="AI469" s="124"/>
      <c r="AJ469" s="125"/>
      <c r="AK469" s="126"/>
      <c r="AL469" s="85"/>
      <c r="AM469" s="85"/>
      <c r="AN469" s="85"/>
      <c r="AO469" s="85"/>
      <c r="AP469" s="251"/>
      <c r="AQ469" s="251"/>
      <c r="AR469" s="251"/>
      <c r="AS469" s="251"/>
      <c r="AT469" s="85"/>
      <c r="AU469" s="85"/>
      <c r="AV469" s="85"/>
      <c r="AW469" s="85"/>
      <c r="AX469" s="127"/>
      <c r="AY469" s="93"/>
      <c r="AZ469" s="93"/>
      <c r="BA469" s="93"/>
      <c r="BB469" s="93"/>
      <c r="BC469" s="150"/>
      <c r="BD469" s="160"/>
      <c r="BE469" s="151"/>
      <c r="BF469" s="150"/>
      <c r="BG469" s="151"/>
      <c r="BH469" s="93"/>
      <c r="BI469" s="93"/>
      <c r="BJ469" s="93"/>
      <c r="BK469" s="93"/>
      <c r="BL469" s="161"/>
      <c r="BM469" s="128"/>
      <c r="BN469" s="128"/>
      <c r="BO469" s="163"/>
      <c r="BP469" s="159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58"/>
      <c r="CD469" s="127"/>
      <c r="CE469" s="150"/>
      <c r="CF469" s="151"/>
      <c r="CG469" s="150"/>
      <c r="CH469" s="151"/>
      <c r="CI469" s="93"/>
      <c r="CJ469" s="93"/>
      <c r="CK469" s="93"/>
      <c r="CL469" s="150"/>
      <c r="CM469" s="159"/>
      <c r="CN469" s="113"/>
      <c r="CO469" s="113"/>
      <c r="CP469" s="126"/>
      <c r="CQ469" s="159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58"/>
      <c r="DG469" s="164" t="str">
        <f t="shared" si="30"/>
        <v/>
      </c>
      <c r="DH469" s="162"/>
      <c r="DI469" s="94" t="str">
        <f t="shared" si="31"/>
        <v/>
      </c>
      <c r="DJ469" s="181"/>
      <c r="DK469" s="37" t="e">
        <f>VLOOKUP(B469,Facility_Information!$B$6:$O$136,14,FALSE)</f>
        <v>#N/A</v>
      </c>
      <c r="DL469">
        <f t="shared" si="28"/>
        <v>0</v>
      </c>
      <c r="DM469" s="234" t="str">
        <f t="shared" si="29"/>
        <v/>
      </c>
    </row>
    <row r="470" spans="1:117" x14ac:dyDescent="0.25">
      <c r="A470" s="148"/>
      <c r="B470" s="142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122"/>
      <c r="W470" s="123"/>
      <c r="X470" s="232"/>
      <c r="Y470" s="232"/>
      <c r="Z470" s="125"/>
      <c r="AA470" s="124"/>
      <c r="AB470" s="125"/>
      <c r="AC470" s="124"/>
      <c r="AD470" s="124"/>
      <c r="AE470" s="124"/>
      <c r="AF470" s="125"/>
      <c r="AG470" s="124"/>
      <c r="AH470" s="124"/>
      <c r="AI470" s="124"/>
      <c r="AJ470" s="125"/>
      <c r="AK470" s="126"/>
      <c r="AL470" s="85"/>
      <c r="AM470" s="85"/>
      <c r="AN470" s="85"/>
      <c r="AO470" s="85"/>
      <c r="AP470" s="251"/>
      <c r="AQ470" s="251"/>
      <c r="AR470" s="251"/>
      <c r="AS470" s="251"/>
      <c r="AT470" s="85"/>
      <c r="AU470" s="85"/>
      <c r="AV470" s="85"/>
      <c r="AW470" s="85"/>
      <c r="AX470" s="127"/>
      <c r="AY470" s="93"/>
      <c r="AZ470" s="93"/>
      <c r="BA470" s="93"/>
      <c r="BB470" s="93"/>
      <c r="BC470" s="150"/>
      <c r="BD470" s="160"/>
      <c r="BE470" s="151"/>
      <c r="BF470" s="150"/>
      <c r="BG470" s="151"/>
      <c r="BH470" s="93"/>
      <c r="BI470" s="93"/>
      <c r="BJ470" s="93"/>
      <c r="BK470" s="93"/>
      <c r="BL470" s="161"/>
      <c r="BM470" s="128"/>
      <c r="BN470" s="128"/>
      <c r="BO470" s="163"/>
      <c r="BP470" s="159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58"/>
      <c r="CD470" s="127"/>
      <c r="CE470" s="150"/>
      <c r="CF470" s="151"/>
      <c r="CG470" s="150"/>
      <c r="CH470" s="151"/>
      <c r="CI470" s="93"/>
      <c r="CJ470" s="93"/>
      <c r="CK470" s="93"/>
      <c r="CL470" s="150"/>
      <c r="CM470" s="159"/>
      <c r="CN470" s="113"/>
      <c r="CO470" s="113"/>
      <c r="CP470" s="126"/>
      <c r="CQ470" s="159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58"/>
      <c r="DG470" s="164" t="str">
        <f t="shared" si="30"/>
        <v/>
      </c>
      <c r="DH470" s="162"/>
      <c r="DI470" s="94" t="str">
        <f t="shared" si="31"/>
        <v/>
      </c>
      <c r="DJ470" s="181"/>
      <c r="DK470" s="37" t="e">
        <f>VLOOKUP(B470,Facility_Information!$B$6:$O$136,14,FALSE)</f>
        <v>#N/A</v>
      </c>
      <c r="DL470">
        <f t="shared" si="28"/>
        <v>0</v>
      </c>
      <c r="DM470" s="234" t="str">
        <f t="shared" si="29"/>
        <v/>
      </c>
    </row>
    <row r="471" spans="1:117" x14ac:dyDescent="0.25">
      <c r="A471" s="148"/>
      <c r="B471" s="142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122"/>
      <c r="W471" s="123"/>
      <c r="X471" s="232"/>
      <c r="Y471" s="232"/>
      <c r="Z471" s="125"/>
      <c r="AA471" s="124"/>
      <c r="AB471" s="125"/>
      <c r="AC471" s="124"/>
      <c r="AD471" s="124"/>
      <c r="AE471" s="124"/>
      <c r="AF471" s="125"/>
      <c r="AG471" s="124"/>
      <c r="AH471" s="124"/>
      <c r="AI471" s="124"/>
      <c r="AJ471" s="125"/>
      <c r="AK471" s="126"/>
      <c r="AL471" s="85"/>
      <c r="AM471" s="85"/>
      <c r="AN471" s="85"/>
      <c r="AO471" s="85"/>
      <c r="AP471" s="251"/>
      <c r="AQ471" s="251"/>
      <c r="AR471" s="251"/>
      <c r="AS471" s="251"/>
      <c r="AT471" s="85"/>
      <c r="AU471" s="85"/>
      <c r="AV471" s="85"/>
      <c r="AW471" s="85"/>
      <c r="AX471" s="127"/>
      <c r="AY471" s="93"/>
      <c r="AZ471" s="93"/>
      <c r="BA471" s="93"/>
      <c r="BB471" s="93"/>
      <c r="BC471" s="150"/>
      <c r="BD471" s="160"/>
      <c r="BE471" s="151"/>
      <c r="BF471" s="150"/>
      <c r="BG471" s="151"/>
      <c r="BH471" s="93"/>
      <c r="BI471" s="93"/>
      <c r="BJ471" s="93"/>
      <c r="BK471" s="93"/>
      <c r="BL471" s="161"/>
      <c r="BM471" s="128"/>
      <c r="BN471" s="128"/>
      <c r="BO471" s="163"/>
      <c r="BP471" s="159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58"/>
      <c r="CD471" s="127"/>
      <c r="CE471" s="150"/>
      <c r="CF471" s="151"/>
      <c r="CG471" s="150"/>
      <c r="CH471" s="151"/>
      <c r="CI471" s="93"/>
      <c r="CJ471" s="93"/>
      <c r="CK471" s="93"/>
      <c r="CL471" s="150"/>
      <c r="CM471" s="159"/>
      <c r="CN471" s="113"/>
      <c r="CO471" s="113"/>
      <c r="CP471" s="126"/>
      <c r="CQ471" s="159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58"/>
      <c r="DG471" s="164" t="str">
        <f t="shared" si="30"/>
        <v/>
      </c>
      <c r="DH471" s="162"/>
      <c r="DI471" s="94" t="str">
        <f t="shared" si="31"/>
        <v/>
      </c>
      <c r="DJ471" s="181"/>
      <c r="DK471" s="37" t="e">
        <f>VLOOKUP(B471,Facility_Information!$B$6:$O$136,14,FALSE)</f>
        <v>#N/A</v>
      </c>
      <c r="DL471">
        <f t="shared" si="28"/>
        <v>0</v>
      </c>
      <c r="DM471" s="234" t="str">
        <f t="shared" si="29"/>
        <v/>
      </c>
    </row>
    <row r="472" spans="1:117" x14ac:dyDescent="0.25">
      <c r="A472" s="148"/>
      <c r="B472" s="142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122"/>
      <c r="W472" s="123"/>
      <c r="X472" s="232"/>
      <c r="Y472" s="232"/>
      <c r="Z472" s="125"/>
      <c r="AA472" s="124"/>
      <c r="AB472" s="125"/>
      <c r="AC472" s="124"/>
      <c r="AD472" s="124"/>
      <c r="AE472" s="124"/>
      <c r="AF472" s="125"/>
      <c r="AG472" s="124"/>
      <c r="AH472" s="124"/>
      <c r="AI472" s="124"/>
      <c r="AJ472" s="125"/>
      <c r="AK472" s="126"/>
      <c r="AL472" s="85"/>
      <c r="AM472" s="85"/>
      <c r="AN472" s="85"/>
      <c r="AO472" s="85"/>
      <c r="AP472" s="251"/>
      <c r="AQ472" s="251"/>
      <c r="AR472" s="251"/>
      <c r="AS472" s="251"/>
      <c r="AT472" s="85"/>
      <c r="AU472" s="85"/>
      <c r="AV472" s="85"/>
      <c r="AW472" s="85"/>
      <c r="AX472" s="127"/>
      <c r="AY472" s="93"/>
      <c r="AZ472" s="93"/>
      <c r="BA472" s="93"/>
      <c r="BB472" s="93"/>
      <c r="BC472" s="150"/>
      <c r="BD472" s="160"/>
      <c r="BE472" s="151"/>
      <c r="BF472" s="150"/>
      <c r="BG472" s="151"/>
      <c r="BH472" s="93"/>
      <c r="BI472" s="93"/>
      <c r="BJ472" s="93"/>
      <c r="BK472" s="93"/>
      <c r="BL472" s="161"/>
      <c r="BM472" s="128"/>
      <c r="BN472" s="128"/>
      <c r="BO472" s="163"/>
      <c r="BP472" s="159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58"/>
      <c r="CD472" s="127"/>
      <c r="CE472" s="150"/>
      <c r="CF472" s="151"/>
      <c r="CG472" s="150"/>
      <c r="CH472" s="151"/>
      <c r="CI472" s="93"/>
      <c r="CJ472" s="93"/>
      <c r="CK472" s="93"/>
      <c r="CL472" s="150"/>
      <c r="CM472" s="159"/>
      <c r="CN472" s="113"/>
      <c r="CO472" s="113"/>
      <c r="CP472" s="126"/>
      <c r="CQ472" s="159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58"/>
      <c r="DG472" s="164" t="str">
        <f t="shared" si="30"/>
        <v/>
      </c>
      <c r="DH472" s="162"/>
      <c r="DI472" s="94" t="str">
        <f t="shared" si="31"/>
        <v/>
      </c>
      <c r="DJ472" s="181"/>
      <c r="DK472" s="37" t="e">
        <f>VLOOKUP(B472,Facility_Information!$B$6:$O$136,14,FALSE)</f>
        <v>#N/A</v>
      </c>
      <c r="DL472">
        <f t="shared" si="28"/>
        <v>0</v>
      </c>
      <c r="DM472" s="234" t="str">
        <f t="shared" si="29"/>
        <v/>
      </c>
    </row>
    <row r="473" spans="1:117" x14ac:dyDescent="0.25">
      <c r="A473" s="148"/>
      <c r="B473" s="142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122"/>
      <c r="W473" s="123"/>
      <c r="X473" s="232"/>
      <c r="Y473" s="232"/>
      <c r="Z473" s="125"/>
      <c r="AA473" s="124"/>
      <c r="AB473" s="125"/>
      <c r="AC473" s="124"/>
      <c r="AD473" s="124"/>
      <c r="AE473" s="124"/>
      <c r="AF473" s="125"/>
      <c r="AG473" s="124"/>
      <c r="AH473" s="124"/>
      <c r="AI473" s="124"/>
      <c r="AJ473" s="125"/>
      <c r="AK473" s="126"/>
      <c r="AL473" s="85"/>
      <c r="AM473" s="85"/>
      <c r="AN473" s="85"/>
      <c r="AO473" s="85"/>
      <c r="AP473" s="251"/>
      <c r="AQ473" s="251"/>
      <c r="AR473" s="251"/>
      <c r="AS473" s="251"/>
      <c r="AT473" s="85"/>
      <c r="AU473" s="85"/>
      <c r="AV473" s="85"/>
      <c r="AW473" s="85"/>
      <c r="AX473" s="127"/>
      <c r="AY473" s="93"/>
      <c r="AZ473" s="93"/>
      <c r="BA473" s="93"/>
      <c r="BB473" s="93"/>
      <c r="BC473" s="150"/>
      <c r="BD473" s="160"/>
      <c r="BE473" s="151"/>
      <c r="BF473" s="150"/>
      <c r="BG473" s="151"/>
      <c r="BH473" s="93"/>
      <c r="BI473" s="93"/>
      <c r="BJ473" s="93"/>
      <c r="BK473" s="93"/>
      <c r="BL473" s="161"/>
      <c r="BM473" s="128"/>
      <c r="BN473" s="128"/>
      <c r="BO473" s="163"/>
      <c r="BP473" s="159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58"/>
      <c r="CD473" s="127"/>
      <c r="CE473" s="150"/>
      <c r="CF473" s="151"/>
      <c r="CG473" s="150"/>
      <c r="CH473" s="151"/>
      <c r="CI473" s="93"/>
      <c r="CJ473" s="93"/>
      <c r="CK473" s="93"/>
      <c r="CL473" s="150"/>
      <c r="CM473" s="159"/>
      <c r="CN473" s="113"/>
      <c r="CO473" s="113"/>
      <c r="CP473" s="126"/>
      <c r="CQ473" s="159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58"/>
      <c r="DG473" s="164" t="str">
        <f t="shared" si="30"/>
        <v/>
      </c>
      <c r="DH473" s="162"/>
      <c r="DI473" s="94" t="str">
        <f t="shared" si="31"/>
        <v/>
      </c>
      <c r="DJ473" s="181"/>
      <c r="DK473" s="37" t="e">
        <f>VLOOKUP(B473,Facility_Information!$B$6:$O$136,14,FALSE)</f>
        <v>#N/A</v>
      </c>
      <c r="DL473">
        <f t="shared" si="28"/>
        <v>0</v>
      </c>
      <c r="DM473" s="234" t="str">
        <f t="shared" si="29"/>
        <v/>
      </c>
    </row>
    <row r="474" spans="1:117" x14ac:dyDescent="0.25">
      <c r="A474" s="148"/>
      <c r="B474" s="142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122"/>
      <c r="W474" s="123"/>
      <c r="X474" s="232"/>
      <c r="Y474" s="232"/>
      <c r="Z474" s="125"/>
      <c r="AA474" s="124"/>
      <c r="AB474" s="125"/>
      <c r="AC474" s="124"/>
      <c r="AD474" s="124"/>
      <c r="AE474" s="124"/>
      <c r="AF474" s="125"/>
      <c r="AG474" s="124"/>
      <c r="AH474" s="124"/>
      <c r="AI474" s="124"/>
      <c r="AJ474" s="125"/>
      <c r="AK474" s="126"/>
      <c r="AL474" s="85"/>
      <c r="AM474" s="85"/>
      <c r="AN474" s="85"/>
      <c r="AO474" s="85"/>
      <c r="AP474" s="251"/>
      <c r="AQ474" s="251"/>
      <c r="AR474" s="251"/>
      <c r="AS474" s="251"/>
      <c r="AT474" s="85"/>
      <c r="AU474" s="85"/>
      <c r="AV474" s="85"/>
      <c r="AW474" s="85"/>
      <c r="AX474" s="127"/>
      <c r="AY474" s="93"/>
      <c r="AZ474" s="93"/>
      <c r="BA474" s="93"/>
      <c r="BB474" s="93"/>
      <c r="BC474" s="150"/>
      <c r="BD474" s="160"/>
      <c r="BE474" s="151"/>
      <c r="BF474" s="150"/>
      <c r="BG474" s="151"/>
      <c r="BH474" s="93"/>
      <c r="BI474" s="93"/>
      <c r="BJ474" s="93"/>
      <c r="BK474" s="93"/>
      <c r="BL474" s="161"/>
      <c r="BM474" s="128"/>
      <c r="BN474" s="128"/>
      <c r="BO474" s="163"/>
      <c r="BP474" s="159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58"/>
      <c r="CD474" s="127"/>
      <c r="CE474" s="150"/>
      <c r="CF474" s="151"/>
      <c r="CG474" s="150"/>
      <c r="CH474" s="151"/>
      <c r="CI474" s="93"/>
      <c r="CJ474" s="93"/>
      <c r="CK474" s="93"/>
      <c r="CL474" s="150"/>
      <c r="CM474" s="159"/>
      <c r="CN474" s="113"/>
      <c r="CO474" s="113"/>
      <c r="CP474" s="126"/>
      <c r="CQ474" s="159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58"/>
      <c r="DG474" s="164" t="str">
        <f t="shared" si="30"/>
        <v/>
      </c>
      <c r="DH474" s="162"/>
      <c r="DI474" s="94" t="str">
        <f t="shared" si="31"/>
        <v/>
      </c>
      <c r="DJ474" s="181"/>
      <c r="DK474" s="37" t="e">
        <f>VLOOKUP(B474,Facility_Information!$B$6:$O$136,14,FALSE)</f>
        <v>#N/A</v>
      </c>
      <c r="DL474">
        <f t="shared" si="28"/>
        <v>0</v>
      </c>
      <c r="DM474" s="234" t="str">
        <f t="shared" si="29"/>
        <v/>
      </c>
    </row>
    <row r="475" spans="1:117" x14ac:dyDescent="0.25">
      <c r="A475" s="148"/>
      <c r="B475" s="142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122"/>
      <c r="W475" s="123"/>
      <c r="X475" s="232"/>
      <c r="Y475" s="232"/>
      <c r="Z475" s="125"/>
      <c r="AA475" s="124"/>
      <c r="AB475" s="125"/>
      <c r="AC475" s="124"/>
      <c r="AD475" s="124"/>
      <c r="AE475" s="124"/>
      <c r="AF475" s="125"/>
      <c r="AG475" s="124"/>
      <c r="AH475" s="124"/>
      <c r="AI475" s="124"/>
      <c r="AJ475" s="125"/>
      <c r="AK475" s="126"/>
      <c r="AL475" s="85"/>
      <c r="AM475" s="85"/>
      <c r="AN475" s="85"/>
      <c r="AO475" s="85"/>
      <c r="AP475" s="251"/>
      <c r="AQ475" s="251"/>
      <c r="AR475" s="251"/>
      <c r="AS475" s="251"/>
      <c r="AT475" s="85"/>
      <c r="AU475" s="85"/>
      <c r="AV475" s="85"/>
      <c r="AW475" s="85"/>
      <c r="AX475" s="127"/>
      <c r="AY475" s="93"/>
      <c r="AZ475" s="93"/>
      <c r="BA475" s="93"/>
      <c r="BB475" s="93"/>
      <c r="BC475" s="150"/>
      <c r="BD475" s="160"/>
      <c r="BE475" s="151"/>
      <c r="BF475" s="150"/>
      <c r="BG475" s="151"/>
      <c r="BH475" s="93"/>
      <c r="BI475" s="93"/>
      <c r="BJ475" s="93"/>
      <c r="BK475" s="93"/>
      <c r="BL475" s="161"/>
      <c r="BM475" s="128"/>
      <c r="BN475" s="128"/>
      <c r="BO475" s="163"/>
      <c r="BP475" s="159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58"/>
      <c r="CD475" s="127"/>
      <c r="CE475" s="150"/>
      <c r="CF475" s="151"/>
      <c r="CG475" s="150"/>
      <c r="CH475" s="151"/>
      <c r="CI475" s="93"/>
      <c r="CJ475" s="93"/>
      <c r="CK475" s="93"/>
      <c r="CL475" s="150"/>
      <c r="CM475" s="159"/>
      <c r="CN475" s="113"/>
      <c r="CO475" s="113"/>
      <c r="CP475" s="126"/>
      <c r="CQ475" s="159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58"/>
      <c r="DG475" s="164" t="str">
        <f t="shared" si="30"/>
        <v/>
      </c>
      <c r="DH475" s="162"/>
      <c r="DI475" s="94" t="str">
        <f t="shared" si="31"/>
        <v/>
      </c>
      <c r="DJ475" s="181"/>
      <c r="DK475" s="37" t="e">
        <f>VLOOKUP(B475,Facility_Information!$B$6:$O$136,14,FALSE)</f>
        <v>#N/A</v>
      </c>
      <c r="DL475">
        <f t="shared" si="28"/>
        <v>0</v>
      </c>
      <c r="DM475" s="234" t="str">
        <f t="shared" si="29"/>
        <v/>
      </c>
    </row>
    <row r="476" spans="1:117" x14ac:dyDescent="0.25">
      <c r="A476" s="148"/>
      <c r="B476" s="142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122"/>
      <c r="W476" s="123"/>
      <c r="X476" s="232"/>
      <c r="Y476" s="232"/>
      <c r="Z476" s="125"/>
      <c r="AA476" s="124"/>
      <c r="AB476" s="125"/>
      <c r="AC476" s="124"/>
      <c r="AD476" s="124"/>
      <c r="AE476" s="124"/>
      <c r="AF476" s="125"/>
      <c r="AG476" s="124"/>
      <c r="AH476" s="124"/>
      <c r="AI476" s="124"/>
      <c r="AJ476" s="125"/>
      <c r="AK476" s="126"/>
      <c r="AL476" s="85"/>
      <c r="AM476" s="85"/>
      <c r="AN476" s="85"/>
      <c r="AO476" s="85"/>
      <c r="AP476" s="251"/>
      <c r="AQ476" s="251"/>
      <c r="AR476" s="251"/>
      <c r="AS476" s="251"/>
      <c r="AT476" s="85"/>
      <c r="AU476" s="85"/>
      <c r="AV476" s="85"/>
      <c r="AW476" s="85"/>
      <c r="AX476" s="127"/>
      <c r="AY476" s="93"/>
      <c r="AZ476" s="93"/>
      <c r="BA476" s="93"/>
      <c r="BB476" s="93"/>
      <c r="BC476" s="150"/>
      <c r="BD476" s="160"/>
      <c r="BE476" s="151"/>
      <c r="BF476" s="150"/>
      <c r="BG476" s="151"/>
      <c r="BH476" s="93"/>
      <c r="BI476" s="93"/>
      <c r="BJ476" s="93"/>
      <c r="BK476" s="93"/>
      <c r="BL476" s="161"/>
      <c r="BM476" s="128"/>
      <c r="BN476" s="128"/>
      <c r="BO476" s="163"/>
      <c r="BP476" s="159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58"/>
      <c r="CD476" s="127"/>
      <c r="CE476" s="150"/>
      <c r="CF476" s="151"/>
      <c r="CG476" s="150"/>
      <c r="CH476" s="151"/>
      <c r="CI476" s="93"/>
      <c r="CJ476" s="93"/>
      <c r="CK476" s="93"/>
      <c r="CL476" s="150"/>
      <c r="CM476" s="159"/>
      <c r="CN476" s="113"/>
      <c r="CO476" s="113"/>
      <c r="CP476" s="126"/>
      <c r="CQ476" s="159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58"/>
      <c r="DG476" s="164" t="str">
        <f t="shared" si="30"/>
        <v/>
      </c>
      <c r="DH476" s="162"/>
      <c r="DI476" s="94" t="str">
        <f t="shared" si="31"/>
        <v/>
      </c>
      <c r="DJ476" s="181"/>
      <c r="DK476" s="37" t="e">
        <f>VLOOKUP(B476,Facility_Information!$B$6:$O$136,14,FALSE)</f>
        <v>#N/A</v>
      </c>
      <c r="DL476">
        <f t="shared" si="28"/>
        <v>0</v>
      </c>
      <c r="DM476" s="234" t="str">
        <f t="shared" si="29"/>
        <v/>
      </c>
    </row>
    <row r="477" spans="1:117" x14ac:dyDescent="0.25">
      <c r="A477" s="148"/>
      <c r="B477" s="142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122"/>
      <c r="W477" s="123"/>
      <c r="X477" s="232"/>
      <c r="Y477" s="232"/>
      <c r="Z477" s="125"/>
      <c r="AA477" s="124"/>
      <c r="AB477" s="125"/>
      <c r="AC477" s="124"/>
      <c r="AD477" s="124"/>
      <c r="AE477" s="124"/>
      <c r="AF477" s="125"/>
      <c r="AG477" s="124"/>
      <c r="AH477" s="124"/>
      <c r="AI477" s="124"/>
      <c r="AJ477" s="125"/>
      <c r="AK477" s="126"/>
      <c r="AL477" s="85"/>
      <c r="AM477" s="85"/>
      <c r="AN477" s="85"/>
      <c r="AO477" s="85"/>
      <c r="AP477" s="251"/>
      <c r="AQ477" s="251"/>
      <c r="AR477" s="251"/>
      <c r="AS477" s="251"/>
      <c r="AT477" s="85"/>
      <c r="AU477" s="85"/>
      <c r="AV477" s="85"/>
      <c r="AW477" s="85"/>
      <c r="AX477" s="127"/>
      <c r="AY477" s="93"/>
      <c r="AZ477" s="93"/>
      <c r="BA477" s="93"/>
      <c r="BB477" s="93"/>
      <c r="BC477" s="150"/>
      <c r="BD477" s="160"/>
      <c r="BE477" s="151"/>
      <c r="BF477" s="150"/>
      <c r="BG477" s="151"/>
      <c r="BH477" s="93"/>
      <c r="BI477" s="93"/>
      <c r="BJ477" s="93"/>
      <c r="BK477" s="93"/>
      <c r="BL477" s="161"/>
      <c r="BM477" s="128"/>
      <c r="BN477" s="128"/>
      <c r="BO477" s="163"/>
      <c r="BP477" s="159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58"/>
      <c r="CD477" s="127"/>
      <c r="CE477" s="150"/>
      <c r="CF477" s="151"/>
      <c r="CG477" s="150"/>
      <c r="CH477" s="151"/>
      <c r="CI477" s="93"/>
      <c r="CJ477" s="93"/>
      <c r="CK477" s="93"/>
      <c r="CL477" s="150"/>
      <c r="CM477" s="159"/>
      <c r="CN477" s="113"/>
      <c r="CO477" s="113"/>
      <c r="CP477" s="126"/>
      <c r="CQ477" s="159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58"/>
      <c r="DG477" s="164" t="str">
        <f t="shared" si="30"/>
        <v/>
      </c>
      <c r="DH477" s="162"/>
      <c r="DI477" s="94" t="str">
        <f t="shared" si="31"/>
        <v/>
      </c>
      <c r="DJ477" s="181"/>
      <c r="DK477" s="37" t="e">
        <f>VLOOKUP(B477,Facility_Information!$B$6:$O$136,14,FALSE)</f>
        <v>#N/A</v>
      </c>
      <c r="DL477">
        <f t="shared" si="28"/>
        <v>0</v>
      </c>
      <c r="DM477" s="234" t="str">
        <f t="shared" si="29"/>
        <v/>
      </c>
    </row>
    <row r="478" spans="1:117" x14ac:dyDescent="0.25">
      <c r="A478" s="148"/>
      <c r="B478" s="142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122"/>
      <c r="W478" s="123"/>
      <c r="X478" s="232"/>
      <c r="Y478" s="232"/>
      <c r="Z478" s="125"/>
      <c r="AA478" s="124"/>
      <c r="AB478" s="125"/>
      <c r="AC478" s="124"/>
      <c r="AD478" s="124"/>
      <c r="AE478" s="124"/>
      <c r="AF478" s="125"/>
      <c r="AG478" s="124"/>
      <c r="AH478" s="124"/>
      <c r="AI478" s="124"/>
      <c r="AJ478" s="125"/>
      <c r="AK478" s="126"/>
      <c r="AL478" s="85"/>
      <c r="AM478" s="85"/>
      <c r="AN478" s="85"/>
      <c r="AO478" s="85"/>
      <c r="AP478" s="251"/>
      <c r="AQ478" s="251"/>
      <c r="AR478" s="251"/>
      <c r="AS478" s="251"/>
      <c r="AT478" s="85"/>
      <c r="AU478" s="85"/>
      <c r="AV478" s="85"/>
      <c r="AW478" s="85"/>
      <c r="AX478" s="127"/>
      <c r="AY478" s="93"/>
      <c r="AZ478" s="93"/>
      <c r="BA478" s="93"/>
      <c r="BB478" s="93"/>
      <c r="BC478" s="150"/>
      <c r="BD478" s="160"/>
      <c r="BE478" s="151"/>
      <c r="BF478" s="150"/>
      <c r="BG478" s="151"/>
      <c r="BH478" s="93"/>
      <c r="BI478" s="93"/>
      <c r="BJ478" s="93"/>
      <c r="BK478" s="93"/>
      <c r="BL478" s="161"/>
      <c r="BM478" s="128"/>
      <c r="BN478" s="128"/>
      <c r="BO478" s="163"/>
      <c r="BP478" s="159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58"/>
      <c r="CD478" s="127"/>
      <c r="CE478" s="150"/>
      <c r="CF478" s="151"/>
      <c r="CG478" s="150"/>
      <c r="CH478" s="151"/>
      <c r="CI478" s="93"/>
      <c r="CJ478" s="93"/>
      <c r="CK478" s="93"/>
      <c r="CL478" s="150"/>
      <c r="CM478" s="159"/>
      <c r="CN478" s="113"/>
      <c r="CO478" s="113"/>
      <c r="CP478" s="126"/>
      <c r="CQ478" s="159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58"/>
      <c r="DG478" s="164" t="str">
        <f t="shared" si="30"/>
        <v/>
      </c>
      <c r="DH478" s="162"/>
      <c r="DI478" s="94" t="str">
        <f t="shared" si="31"/>
        <v/>
      </c>
      <c r="DJ478" s="181"/>
      <c r="DK478" s="37" t="e">
        <f>VLOOKUP(B478,Facility_Information!$B$6:$O$136,14,FALSE)</f>
        <v>#N/A</v>
      </c>
      <c r="DL478">
        <f t="shared" si="28"/>
        <v>0</v>
      </c>
      <c r="DM478" s="234" t="str">
        <f t="shared" si="29"/>
        <v/>
      </c>
    </row>
    <row r="479" spans="1:117" x14ac:dyDescent="0.25">
      <c r="A479" s="148"/>
      <c r="B479" s="142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122"/>
      <c r="W479" s="123"/>
      <c r="X479" s="232"/>
      <c r="Y479" s="232"/>
      <c r="Z479" s="125"/>
      <c r="AA479" s="124"/>
      <c r="AB479" s="125"/>
      <c r="AC479" s="124"/>
      <c r="AD479" s="124"/>
      <c r="AE479" s="124"/>
      <c r="AF479" s="125"/>
      <c r="AG479" s="124"/>
      <c r="AH479" s="124"/>
      <c r="AI479" s="124"/>
      <c r="AJ479" s="125"/>
      <c r="AK479" s="126"/>
      <c r="AL479" s="85"/>
      <c r="AM479" s="85"/>
      <c r="AN479" s="85"/>
      <c r="AO479" s="85"/>
      <c r="AP479" s="251"/>
      <c r="AQ479" s="251"/>
      <c r="AR479" s="251"/>
      <c r="AS479" s="251"/>
      <c r="AT479" s="85"/>
      <c r="AU479" s="85"/>
      <c r="AV479" s="85"/>
      <c r="AW479" s="85"/>
      <c r="AX479" s="127"/>
      <c r="AY479" s="93"/>
      <c r="AZ479" s="93"/>
      <c r="BA479" s="93"/>
      <c r="BB479" s="93"/>
      <c r="BC479" s="150"/>
      <c r="BD479" s="160"/>
      <c r="BE479" s="151"/>
      <c r="BF479" s="150"/>
      <c r="BG479" s="151"/>
      <c r="BH479" s="93"/>
      <c r="BI479" s="93"/>
      <c r="BJ479" s="93"/>
      <c r="BK479" s="93"/>
      <c r="BL479" s="161"/>
      <c r="BM479" s="128"/>
      <c r="BN479" s="128"/>
      <c r="BO479" s="163"/>
      <c r="BP479" s="159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58"/>
      <c r="CD479" s="127"/>
      <c r="CE479" s="150"/>
      <c r="CF479" s="151"/>
      <c r="CG479" s="150"/>
      <c r="CH479" s="151"/>
      <c r="CI479" s="93"/>
      <c r="CJ479" s="93"/>
      <c r="CK479" s="93"/>
      <c r="CL479" s="150"/>
      <c r="CM479" s="159"/>
      <c r="CN479" s="113"/>
      <c r="CO479" s="113"/>
      <c r="CP479" s="126"/>
      <c r="CQ479" s="159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58"/>
      <c r="DG479" s="164" t="str">
        <f t="shared" si="30"/>
        <v/>
      </c>
      <c r="DH479" s="162"/>
      <c r="DI479" s="94" t="str">
        <f t="shared" si="31"/>
        <v/>
      </c>
      <c r="DJ479" s="181"/>
      <c r="DK479" s="37" t="e">
        <f>VLOOKUP(B479,Facility_Information!$B$6:$O$136,14,FALSE)</f>
        <v>#N/A</v>
      </c>
      <c r="DL479">
        <f t="shared" si="28"/>
        <v>0</v>
      </c>
      <c r="DM479" s="234" t="str">
        <f t="shared" si="29"/>
        <v/>
      </c>
    </row>
    <row r="480" spans="1:117" x14ac:dyDescent="0.25">
      <c r="A480" s="148"/>
      <c r="B480" s="142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122"/>
      <c r="W480" s="123"/>
      <c r="X480" s="232"/>
      <c r="Y480" s="232"/>
      <c r="Z480" s="125"/>
      <c r="AA480" s="124"/>
      <c r="AB480" s="125"/>
      <c r="AC480" s="124"/>
      <c r="AD480" s="124"/>
      <c r="AE480" s="124"/>
      <c r="AF480" s="125"/>
      <c r="AG480" s="124"/>
      <c r="AH480" s="124"/>
      <c r="AI480" s="124"/>
      <c r="AJ480" s="125"/>
      <c r="AK480" s="126"/>
      <c r="AL480" s="85"/>
      <c r="AM480" s="85"/>
      <c r="AN480" s="85"/>
      <c r="AO480" s="85"/>
      <c r="AP480" s="251"/>
      <c r="AQ480" s="251"/>
      <c r="AR480" s="251"/>
      <c r="AS480" s="251"/>
      <c r="AT480" s="85"/>
      <c r="AU480" s="85"/>
      <c r="AV480" s="85"/>
      <c r="AW480" s="85"/>
      <c r="AX480" s="127"/>
      <c r="AY480" s="93"/>
      <c r="AZ480" s="93"/>
      <c r="BA480" s="93"/>
      <c r="BB480" s="93"/>
      <c r="BC480" s="150"/>
      <c r="BD480" s="160"/>
      <c r="BE480" s="151"/>
      <c r="BF480" s="150"/>
      <c r="BG480" s="151"/>
      <c r="BH480" s="93"/>
      <c r="BI480" s="93"/>
      <c r="BJ480" s="93"/>
      <c r="BK480" s="93"/>
      <c r="BL480" s="161"/>
      <c r="BM480" s="128"/>
      <c r="BN480" s="128"/>
      <c r="BO480" s="163"/>
      <c r="BP480" s="159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58"/>
      <c r="CD480" s="127"/>
      <c r="CE480" s="150"/>
      <c r="CF480" s="151"/>
      <c r="CG480" s="150"/>
      <c r="CH480" s="151"/>
      <c r="CI480" s="93"/>
      <c r="CJ480" s="93"/>
      <c r="CK480" s="93"/>
      <c r="CL480" s="150"/>
      <c r="CM480" s="159"/>
      <c r="CN480" s="113"/>
      <c r="CO480" s="113"/>
      <c r="CP480" s="126"/>
      <c r="CQ480" s="159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58"/>
      <c r="DG480" s="164" t="str">
        <f t="shared" si="30"/>
        <v/>
      </c>
      <c r="DH480" s="162"/>
      <c r="DI480" s="94" t="str">
        <f t="shared" si="31"/>
        <v/>
      </c>
      <c r="DJ480" s="181"/>
      <c r="DK480" s="37" t="e">
        <f>VLOOKUP(B480,Facility_Information!$B$6:$O$136,14,FALSE)</f>
        <v>#N/A</v>
      </c>
      <c r="DL480">
        <f t="shared" si="28"/>
        <v>0</v>
      </c>
      <c r="DM480" s="234" t="str">
        <f t="shared" si="29"/>
        <v/>
      </c>
    </row>
    <row r="481" spans="1:117" x14ac:dyDescent="0.25">
      <c r="A481" s="148"/>
      <c r="B481" s="142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122"/>
      <c r="W481" s="123"/>
      <c r="X481" s="232"/>
      <c r="Y481" s="232"/>
      <c r="Z481" s="125"/>
      <c r="AA481" s="124"/>
      <c r="AB481" s="125"/>
      <c r="AC481" s="124"/>
      <c r="AD481" s="124"/>
      <c r="AE481" s="124"/>
      <c r="AF481" s="125"/>
      <c r="AG481" s="124"/>
      <c r="AH481" s="124"/>
      <c r="AI481" s="124"/>
      <c r="AJ481" s="125"/>
      <c r="AK481" s="126"/>
      <c r="AL481" s="85"/>
      <c r="AM481" s="85"/>
      <c r="AN481" s="85"/>
      <c r="AO481" s="85"/>
      <c r="AP481" s="251"/>
      <c r="AQ481" s="251"/>
      <c r="AR481" s="251"/>
      <c r="AS481" s="251"/>
      <c r="AT481" s="85"/>
      <c r="AU481" s="85"/>
      <c r="AV481" s="85"/>
      <c r="AW481" s="85"/>
      <c r="AX481" s="127"/>
      <c r="AY481" s="93"/>
      <c r="AZ481" s="93"/>
      <c r="BA481" s="93"/>
      <c r="BB481" s="93"/>
      <c r="BC481" s="150"/>
      <c r="BD481" s="160"/>
      <c r="BE481" s="151"/>
      <c r="BF481" s="150"/>
      <c r="BG481" s="151"/>
      <c r="BH481" s="93"/>
      <c r="BI481" s="93"/>
      <c r="BJ481" s="93"/>
      <c r="BK481" s="93"/>
      <c r="BL481" s="161"/>
      <c r="BM481" s="128"/>
      <c r="BN481" s="128"/>
      <c r="BO481" s="163"/>
      <c r="BP481" s="159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58"/>
      <c r="CD481" s="127"/>
      <c r="CE481" s="150"/>
      <c r="CF481" s="151"/>
      <c r="CG481" s="150"/>
      <c r="CH481" s="151"/>
      <c r="CI481" s="93"/>
      <c r="CJ481" s="93"/>
      <c r="CK481" s="93"/>
      <c r="CL481" s="150"/>
      <c r="CM481" s="159"/>
      <c r="CN481" s="113"/>
      <c r="CO481" s="113"/>
      <c r="CP481" s="126"/>
      <c r="CQ481" s="159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58"/>
      <c r="DG481" s="164" t="str">
        <f t="shared" si="30"/>
        <v/>
      </c>
      <c r="DH481" s="162"/>
      <c r="DI481" s="94" t="str">
        <f t="shared" si="31"/>
        <v/>
      </c>
      <c r="DJ481" s="181"/>
      <c r="DK481" s="37" t="e">
        <f>VLOOKUP(B481,Facility_Information!$B$6:$O$136,14,FALSE)</f>
        <v>#N/A</v>
      </c>
      <c r="DL481">
        <f t="shared" si="28"/>
        <v>0</v>
      </c>
      <c r="DM481" s="234" t="str">
        <f t="shared" si="29"/>
        <v/>
      </c>
    </row>
    <row r="482" spans="1:117" x14ac:dyDescent="0.25">
      <c r="A482" s="148"/>
      <c r="B482" s="142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122"/>
      <c r="W482" s="123"/>
      <c r="X482" s="232"/>
      <c r="Y482" s="232"/>
      <c r="Z482" s="125"/>
      <c r="AA482" s="124"/>
      <c r="AB482" s="125"/>
      <c r="AC482" s="124"/>
      <c r="AD482" s="124"/>
      <c r="AE482" s="124"/>
      <c r="AF482" s="125"/>
      <c r="AG482" s="124"/>
      <c r="AH482" s="124"/>
      <c r="AI482" s="124"/>
      <c r="AJ482" s="125"/>
      <c r="AK482" s="126"/>
      <c r="AL482" s="85"/>
      <c r="AM482" s="85"/>
      <c r="AN482" s="85"/>
      <c r="AO482" s="85"/>
      <c r="AP482" s="251"/>
      <c r="AQ482" s="251"/>
      <c r="AR482" s="251"/>
      <c r="AS482" s="251"/>
      <c r="AT482" s="85"/>
      <c r="AU482" s="85"/>
      <c r="AV482" s="85"/>
      <c r="AW482" s="85"/>
      <c r="AX482" s="127"/>
      <c r="AY482" s="93"/>
      <c r="AZ482" s="93"/>
      <c r="BA482" s="93"/>
      <c r="BB482" s="93"/>
      <c r="BC482" s="150"/>
      <c r="BD482" s="160"/>
      <c r="BE482" s="151"/>
      <c r="BF482" s="150"/>
      <c r="BG482" s="151"/>
      <c r="BH482" s="93"/>
      <c r="BI482" s="93"/>
      <c r="BJ482" s="93"/>
      <c r="BK482" s="93"/>
      <c r="BL482" s="161"/>
      <c r="BM482" s="128"/>
      <c r="BN482" s="128"/>
      <c r="BO482" s="163"/>
      <c r="BP482" s="159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58"/>
      <c r="CD482" s="127"/>
      <c r="CE482" s="150"/>
      <c r="CF482" s="151"/>
      <c r="CG482" s="150"/>
      <c r="CH482" s="151"/>
      <c r="CI482" s="93"/>
      <c r="CJ482" s="93"/>
      <c r="CK482" s="93"/>
      <c r="CL482" s="150"/>
      <c r="CM482" s="159"/>
      <c r="CN482" s="113"/>
      <c r="CO482" s="113"/>
      <c r="CP482" s="126"/>
      <c r="CQ482" s="159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58"/>
      <c r="DG482" s="164" t="str">
        <f t="shared" si="30"/>
        <v/>
      </c>
      <c r="DH482" s="162"/>
      <c r="DI482" s="94" t="str">
        <f t="shared" si="31"/>
        <v/>
      </c>
      <c r="DJ482" s="181"/>
      <c r="DK482" s="37" t="e">
        <f>VLOOKUP(B482,Facility_Information!$B$6:$O$136,14,FALSE)</f>
        <v>#N/A</v>
      </c>
      <c r="DL482">
        <f t="shared" si="28"/>
        <v>0</v>
      </c>
      <c r="DM482" s="234" t="str">
        <f t="shared" si="29"/>
        <v/>
      </c>
    </row>
    <row r="483" spans="1:117" x14ac:dyDescent="0.25">
      <c r="A483" s="148"/>
      <c r="B483" s="142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122"/>
      <c r="W483" s="123"/>
      <c r="X483" s="232"/>
      <c r="Y483" s="232"/>
      <c r="Z483" s="125"/>
      <c r="AA483" s="124"/>
      <c r="AB483" s="125"/>
      <c r="AC483" s="124"/>
      <c r="AD483" s="124"/>
      <c r="AE483" s="124"/>
      <c r="AF483" s="125"/>
      <c r="AG483" s="124"/>
      <c r="AH483" s="124"/>
      <c r="AI483" s="124"/>
      <c r="AJ483" s="125"/>
      <c r="AK483" s="126"/>
      <c r="AL483" s="85"/>
      <c r="AM483" s="85"/>
      <c r="AN483" s="85"/>
      <c r="AO483" s="85"/>
      <c r="AP483" s="251"/>
      <c r="AQ483" s="251"/>
      <c r="AR483" s="251"/>
      <c r="AS483" s="251"/>
      <c r="AT483" s="85"/>
      <c r="AU483" s="85"/>
      <c r="AV483" s="85"/>
      <c r="AW483" s="85"/>
      <c r="AX483" s="127"/>
      <c r="AY483" s="93"/>
      <c r="AZ483" s="93"/>
      <c r="BA483" s="93"/>
      <c r="BB483" s="93"/>
      <c r="BC483" s="150"/>
      <c r="BD483" s="160"/>
      <c r="BE483" s="151"/>
      <c r="BF483" s="150"/>
      <c r="BG483" s="151"/>
      <c r="BH483" s="93"/>
      <c r="BI483" s="93"/>
      <c r="BJ483" s="93"/>
      <c r="BK483" s="93"/>
      <c r="BL483" s="161"/>
      <c r="BM483" s="128"/>
      <c r="BN483" s="128"/>
      <c r="BO483" s="163"/>
      <c r="BP483" s="159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58"/>
      <c r="CD483" s="127"/>
      <c r="CE483" s="150"/>
      <c r="CF483" s="151"/>
      <c r="CG483" s="150"/>
      <c r="CH483" s="151"/>
      <c r="CI483" s="93"/>
      <c r="CJ483" s="93"/>
      <c r="CK483" s="93"/>
      <c r="CL483" s="150"/>
      <c r="CM483" s="159"/>
      <c r="CN483" s="113"/>
      <c r="CO483" s="113"/>
      <c r="CP483" s="126"/>
      <c r="CQ483" s="159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58"/>
      <c r="DG483" s="164" t="str">
        <f t="shared" si="30"/>
        <v/>
      </c>
      <c r="DH483" s="162"/>
      <c r="DI483" s="94" t="str">
        <f t="shared" si="31"/>
        <v/>
      </c>
      <c r="DJ483" s="181"/>
      <c r="DK483" s="37" t="e">
        <f>VLOOKUP(B483,Facility_Information!$B$6:$O$136,14,FALSE)</f>
        <v>#N/A</v>
      </c>
      <c r="DL483">
        <f t="shared" si="28"/>
        <v>0</v>
      </c>
      <c r="DM483" s="234" t="str">
        <f t="shared" si="29"/>
        <v/>
      </c>
    </row>
    <row r="484" spans="1:117" x14ac:dyDescent="0.25">
      <c r="A484" s="148"/>
      <c r="B484" s="142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122"/>
      <c r="W484" s="123"/>
      <c r="X484" s="232"/>
      <c r="Y484" s="232"/>
      <c r="Z484" s="125"/>
      <c r="AA484" s="124"/>
      <c r="AB484" s="125"/>
      <c r="AC484" s="124"/>
      <c r="AD484" s="124"/>
      <c r="AE484" s="124"/>
      <c r="AF484" s="125"/>
      <c r="AG484" s="124"/>
      <c r="AH484" s="124"/>
      <c r="AI484" s="124"/>
      <c r="AJ484" s="125"/>
      <c r="AK484" s="126"/>
      <c r="AL484" s="85"/>
      <c r="AM484" s="85"/>
      <c r="AN484" s="85"/>
      <c r="AO484" s="85"/>
      <c r="AP484" s="251"/>
      <c r="AQ484" s="251"/>
      <c r="AR484" s="251"/>
      <c r="AS484" s="251"/>
      <c r="AT484" s="85"/>
      <c r="AU484" s="85"/>
      <c r="AV484" s="85"/>
      <c r="AW484" s="85"/>
      <c r="AX484" s="127"/>
      <c r="AY484" s="93"/>
      <c r="AZ484" s="93"/>
      <c r="BA484" s="93"/>
      <c r="BB484" s="93"/>
      <c r="BC484" s="150"/>
      <c r="BD484" s="160"/>
      <c r="BE484" s="151"/>
      <c r="BF484" s="150"/>
      <c r="BG484" s="151"/>
      <c r="BH484" s="93"/>
      <c r="BI484" s="93"/>
      <c r="BJ484" s="93"/>
      <c r="BK484" s="93"/>
      <c r="BL484" s="161"/>
      <c r="BM484" s="128"/>
      <c r="BN484" s="128"/>
      <c r="BO484" s="163"/>
      <c r="BP484" s="159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58"/>
      <c r="CD484" s="127"/>
      <c r="CE484" s="150"/>
      <c r="CF484" s="151"/>
      <c r="CG484" s="150"/>
      <c r="CH484" s="151"/>
      <c r="CI484" s="93"/>
      <c r="CJ484" s="93"/>
      <c r="CK484" s="93"/>
      <c r="CL484" s="150"/>
      <c r="CM484" s="159"/>
      <c r="CN484" s="113"/>
      <c r="CO484" s="113"/>
      <c r="CP484" s="126"/>
      <c r="CQ484" s="159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58"/>
      <c r="DG484" s="164" t="str">
        <f t="shared" si="30"/>
        <v/>
      </c>
      <c r="DH484" s="162"/>
      <c r="DI484" s="94" t="str">
        <f t="shared" si="31"/>
        <v/>
      </c>
      <c r="DJ484" s="181"/>
      <c r="DK484" s="37" t="e">
        <f>VLOOKUP(B484,Facility_Information!$B$6:$O$136,14,FALSE)</f>
        <v>#N/A</v>
      </c>
      <c r="DL484">
        <f t="shared" si="28"/>
        <v>0</v>
      </c>
      <c r="DM484" s="234" t="str">
        <f t="shared" si="29"/>
        <v/>
      </c>
    </row>
    <row r="485" spans="1:117" x14ac:dyDescent="0.25">
      <c r="A485" s="148"/>
      <c r="B485" s="142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122"/>
      <c r="W485" s="123"/>
      <c r="X485" s="232"/>
      <c r="Y485" s="232"/>
      <c r="Z485" s="125"/>
      <c r="AA485" s="124"/>
      <c r="AB485" s="125"/>
      <c r="AC485" s="124"/>
      <c r="AD485" s="124"/>
      <c r="AE485" s="124"/>
      <c r="AF485" s="125"/>
      <c r="AG485" s="124"/>
      <c r="AH485" s="124"/>
      <c r="AI485" s="124"/>
      <c r="AJ485" s="125"/>
      <c r="AK485" s="126"/>
      <c r="AL485" s="85"/>
      <c r="AM485" s="85"/>
      <c r="AN485" s="85"/>
      <c r="AO485" s="85"/>
      <c r="AP485" s="251"/>
      <c r="AQ485" s="251"/>
      <c r="AR485" s="251"/>
      <c r="AS485" s="251"/>
      <c r="AT485" s="85"/>
      <c r="AU485" s="85"/>
      <c r="AV485" s="85"/>
      <c r="AW485" s="85"/>
      <c r="AX485" s="127"/>
      <c r="AY485" s="93"/>
      <c r="AZ485" s="93"/>
      <c r="BA485" s="93"/>
      <c r="BB485" s="93"/>
      <c r="BC485" s="150"/>
      <c r="BD485" s="160"/>
      <c r="BE485" s="151"/>
      <c r="BF485" s="150"/>
      <c r="BG485" s="151"/>
      <c r="BH485" s="93"/>
      <c r="BI485" s="93"/>
      <c r="BJ485" s="93"/>
      <c r="BK485" s="93"/>
      <c r="BL485" s="161"/>
      <c r="BM485" s="128"/>
      <c r="BN485" s="128"/>
      <c r="BO485" s="163"/>
      <c r="BP485" s="159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58"/>
      <c r="CD485" s="127"/>
      <c r="CE485" s="150"/>
      <c r="CF485" s="151"/>
      <c r="CG485" s="150"/>
      <c r="CH485" s="151"/>
      <c r="CI485" s="93"/>
      <c r="CJ485" s="93"/>
      <c r="CK485" s="93"/>
      <c r="CL485" s="150"/>
      <c r="CM485" s="159"/>
      <c r="CN485" s="113"/>
      <c r="CO485" s="113"/>
      <c r="CP485" s="126"/>
      <c r="CQ485" s="159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58"/>
      <c r="DG485" s="164" t="str">
        <f t="shared" si="30"/>
        <v/>
      </c>
      <c r="DH485" s="162"/>
      <c r="DI485" s="94" t="str">
        <f t="shared" si="31"/>
        <v/>
      </c>
      <c r="DJ485" s="181"/>
      <c r="DK485" s="37" t="e">
        <f>VLOOKUP(B485,Facility_Information!$B$6:$O$136,14,FALSE)</f>
        <v>#N/A</v>
      </c>
      <c r="DL485">
        <f t="shared" si="28"/>
        <v>0</v>
      </c>
      <c r="DM485" s="234" t="str">
        <f t="shared" si="29"/>
        <v/>
      </c>
    </row>
    <row r="486" spans="1:117" x14ac:dyDescent="0.25">
      <c r="A486" s="148"/>
      <c r="B486" s="142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122"/>
      <c r="W486" s="123"/>
      <c r="X486" s="232"/>
      <c r="Y486" s="232"/>
      <c r="Z486" s="125"/>
      <c r="AA486" s="124"/>
      <c r="AB486" s="125"/>
      <c r="AC486" s="124"/>
      <c r="AD486" s="124"/>
      <c r="AE486" s="124"/>
      <c r="AF486" s="125"/>
      <c r="AG486" s="124"/>
      <c r="AH486" s="124"/>
      <c r="AI486" s="124"/>
      <c r="AJ486" s="125"/>
      <c r="AK486" s="126"/>
      <c r="AL486" s="85"/>
      <c r="AM486" s="85"/>
      <c r="AN486" s="85"/>
      <c r="AO486" s="85"/>
      <c r="AP486" s="251"/>
      <c r="AQ486" s="251"/>
      <c r="AR486" s="251"/>
      <c r="AS486" s="251"/>
      <c r="AT486" s="85"/>
      <c r="AU486" s="85"/>
      <c r="AV486" s="85"/>
      <c r="AW486" s="85"/>
      <c r="AX486" s="127"/>
      <c r="AY486" s="93"/>
      <c r="AZ486" s="93"/>
      <c r="BA486" s="93"/>
      <c r="BB486" s="93"/>
      <c r="BC486" s="150"/>
      <c r="BD486" s="160"/>
      <c r="BE486" s="151"/>
      <c r="BF486" s="150"/>
      <c r="BG486" s="151"/>
      <c r="BH486" s="93"/>
      <c r="BI486" s="93"/>
      <c r="BJ486" s="93"/>
      <c r="BK486" s="93"/>
      <c r="BL486" s="161"/>
      <c r="BM486" s="128"/>
      <c r="BN486" s="128"/>
      <c r="BO486" s="163"/>
      <c r="BP486" s="159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58"/>
      <c r="CD486" s="127"/>
      <c r="CE486" s="150"/>
      <c r="CF486" s="151"/>
      <c r="CG486" s="150"/>
      <c r="CH486" s="151"/>
      <c r="CI486" s="93"/>
      <c r="CJ486" s="93"/>
      <c r="CK486" s="93"/>
      <c r="CL486" s="150"/>
      <c r="CM486" s="159"/>
      <c r="CN486" s="113"/>
      <c r="CO486" s="113"/>
      <c r="CP486" s="126"/>
      <c r="CQ486" s="159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58"/>
      <c r="DG486" s="164" t="str">
        <f t="shared" si="30"/>
        <v/>
      </c>
      <c r="DH486" s="162"/>
      <c r="DI486" s="94" t="str">
        <f t="shared" si="31"/>
        <v/>
      </c>
      <c r="DJ486" s="181"/>
      <c r="DK486" s="37" t="e">
        <f>VLOOKUP(B486,Facility_Information!$B$6:$O$136,14,FALSE)</f>
        <v>#N/A</v>
      </c>
      <c r="DL486">
        <f t="shared" si="28"/>
        <v>0</v>
      </c>
      <c r="DM486" s="234" t="str">
        <f t="shared" si="29"/>
        <v/>
      </c>
    </row>
    <row r="487" spans="1:117" x14ac:dyDescent="0.25">
      <c r="A487" s="148"/>
      <c r="B487" s="142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122"/>
      <c r="W487" s="123"/>
      <c r="X487" s="232"/>
      <c r="Y487" s="232"/>
      <c r="Z487" s="125"/>
      <c r="AA487" s="124"/>
      <c r="AB487" s="125"/>
      <c r="AC487" s="124"/>
      <c r="AD487" s="124"/>
      <c r="AE487" s="124"/>
      <c r="AF487" s="125"/>
      <c r="AG487" s="124"/>
      <c r="AH487" s="124"/>
      <c r="AI487" s="124"/>
      <c r="AJ487" s="125"/>
      <c r="AK487" s="126"/>
      <c r="AL487" s="85"/>
      <c r="AM487" s="85"/>
      <c r="AN487" s="85"/>
      <c r="AO487" s="85"/>
      <c r="AP487" s="251"/>
      <c r="AQ487" s="251"/>
      <c r="AR487" s="251"/>
      <c r="AS487" s="251"/>
      <c r="AT487" s="85"/>
      <c r="AU487" s="85"/>
      <c r="AV487" s="85"/>
      <c r="AW487" s="85"/>
      <c r="AX487" s="127"/>
      <c r="AY487" s="93"/>
      <c r="AZ487" s="93"/>
      <c r="BA487" s="93"/>
      <c r="BB487" s="93"/>
      <c r="BC487" s="150"/>
      <c r="BD487" s="160"/>
      <c r="BE487" s="151"/>
      <c r="BF487" s="150"/>
      <c r="BG487" s="151"/>
      <c r="BH487" s="93"/>
      <c r="BI487" s="93"/>
      <c r="BJ487" s="93"/>
      <c r="BK487" s="93"/>
      <c r="BL487" s="161"/>
      <c r="BM487" s="128"/>
      <c r="BN487" s="128"/>
      <c r="BO487" s="163"/>
      <c r="BP487" s="159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58"/>
      <c r="CD487" s="127"/>
      <c r="CE487" s="150"/>
      <c r="CF487" s="151"/>
      <c r="CG487" s="150"/>
      <c r="CH487" s="151"/>
      <c r="CI487" s="93"/>
      <c r="CJ487" s="93"/>
      <c r="CK487" s="93"/>
      <c r="CL487" s="150"/>
      <c r="CM487" s="159"/>
      <c r="CN487" s="113"/>
      <c r="CO487" s="113"/>
      <c r="CP487" s="126"/>
      <c r="CQ487" s="159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58"/>
      <c r="DG487" s="164" t="str">
        <f t="shared" si="30"/>
        <v/>
      </c>
      <c r="DH487" s="162"/>
      <c r="DI487" s="94" t="str">
        <f t="shared" si="31"/>
        <v/>
      </c>
      <c r="DJ487" s="181"/>
      <c r="DK487" s="37" t="e">
        <f>VLOOKUP(B487,Facility_Information!$B$6:$O$136,14,FALSE)</f>
        <v>#N/A</v>
      </c>
      <c r="DL487">
        <f t="shared" si="28"/>
        <v>0</v>
      </c>
      <c r="DM487" s="234" t="str">
        <f t="shared" si="29"/>
        <v/>
      </c>
    </row>
    <row r="488" spans="1:117" x14ac:dyDescent="0.25">
      <c r="A488" s="148"/>
      <c r="B488" s="142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122"/>
      <c r="W488" s="123"/>
      <c r="X488" s="232"/>
      <c r="Y488" s="232"/>
      <c r="Z488" s="125"/>
      <c r="AA488" s="124"/>
      <c r="AB488" s="125"/>
      <c r="AC488" s="124"/>
      <c r="AD488" s="124"/>
      <c r="AE488" s="124"/>
      <c r="AF488" s="125"/>
      <c r="AG488" s="124"/>
      <c r="AH488" s="124"/>
      <c r="AI488" s="124"/>
      <c r="AJ488" s="125"/>
      <c r="AK488" s="126"/>
      <c r="AL488" s="85"/>
      <c r="AM488" s="85"/>
      <c r="AN488" s="85"/>
      <c r="AO488" s="85"/>
      <c r="AP488" s="251"/>
      <c r="AQ488" s="251"/>
      <c r="AR488" s="251"/>
      <c r="AS488" s="251"/>
      <c r="AT488" s="85"/>
      <c r="AU488" s="85"/>
      <c r="AV488" s="85"/>
      <c r="AW488" s="85"/>
      <c r="AX488" s="127"/>
      <c r="AY488" s="93"/>
      <c r="AZ488" s="93"/>
      <c r="BA488" s="93"/>
      <c r="BB488" s="93"/>
      <c r="BC488" s="150"/>
      <c r="BD488" s="160"/>
      <c r="BE488" s="151"/>
      <c r="BF488" s="150"/>
      <c r="BG488" s="151"/>
      <c r="BH488" s="93"/>
      <c r="BI488" s="93"/>
      <c r="BJ488" s="93"/>
      <c r="BK488" s="93"/>
      <c r="BL488" s="161"/>
      <c r="BM488" s="128"/>
      <c r="BN488" s="128"/>
      <c r="BO488" s="163"/>
      <c r="BP488" s="159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58"/>
      <c r="CD488" s="127"/>
      <c r="CE488" s="150"/>
      <c r="CF488" s="151"/>
      <c r="CG488" s="150"/>
      <c r="CH488" s="151"/>
      <c r="CI488" s="93"/>
      <c r="CJ488" s="93"/>
      <c r="CK488" s="93"/>
      <c r="CL488" s="150"/>
      <c r="CM488" s="159"/>
      <c r="CN488" s="113"/>
      <c r="CO488" s="113"/>
      <c r="CP488" s="126"/>
      <c r="CQ488" s="159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58"/>
      <c r="DG488" s="164" t="str">
        <f t="shared" si="30"/>
        <v/>
      </c>
      <c r="DH488" s="162"/>
      <c r="DI488" s="94" t="str">
        <f t="shared" si="31"/>
        <v/>
      </c>
      <c r="DJ488" s="181"/>
      <c r="DK488" s="37" t="e">
        <f>VLOOKUP(B488,Facility_Information!$B$6:$O$136,14,FALSE)</f>
        <v>#N/A</v>
      </c>
      <c r="DL488">
        <f t="shared" si="28"/>
        <v>0</v>
      </c>
      <c r="DM488" s="234" t="str">
        <f t="shared" si="29"/>
        <v/>
      </c>
    </row>
    <row r="489" spans="1:117" x14ac:dyDescent="0.25">
      <c r="A489" s="148"/>
      <c r="B489" s="142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122"/>
      <c r="W489" s="123"/>
      <c r="X489" s="232"/>
      <c r="Y489" s="232"/>
      <c r="Z489" s="125"/>
      <c r="AA489" s="124"/>
      <c r="AB489" s="125"/>
      <c r="AC489" s="124"/>
      <c r="AD489" s="124"/>
      <c r="AE489" s="124"/>
      <c r="AF489" s="125"/>
      <c r="AG489" s="124"/>
      <c r="AH489" s="124"/>
      <c r="AI489" s="124"/>
      <c r="AJ489" s="125"/>
      <c r="AK489" s="126"/>
      <c r="AL489" s="85"/>
      <c r="AM489" s="85"/>
      <c r="AN489" s="85"/>
      <c r="AO489" s="85"/>
      <c r="AP489" s="251"/>
      <c r="AQ489" s="251"/>
      <c r="AR489" s="251"/>
      <c r="AS489" s="251"/>
      <c r="AT489" s="85"/>
      <c r="AU489" s="85"/>
      <c r="AV489" s="85"/>
      <c r="AW489" s="85"/>
      <c r="AX489" s="127"/>
      <c r="AY489" s="93"/>
      <c r="AZ489" s="93"/>
      <c r="BA489" s="93"/>
      <c r="BB489" s="93"/>
      <c r="BC489" s="150"/>
      <c r="BD489" s="160"/>
      <c r="BE489" s="151"/>
      <c r="BF489" s="150"/>
      <c r="BG489" s="151"/>
      <c r="BH489" s="93"/>
      <c r="BI489" s="93"/>
      <c r="BJ489" s="93"/>
      <c r="BK489" s="93"/>
      <c r="BL489" s="161"/>
      <c r="BM489" s="128"/>
      <c r="BN489" s="128"/>
      <c r="BO489" s="163"/>
      <c r="BP489" s="159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58"/>
      <c r="CD489" s="127"/>
      <c r="CE489" s="150"/>
      <c r="CF489" s="151"/>
      <c r="CG489" s="150"/>
      <c r="CH489" s="151"/>
      <c r="CI489" s="93"/>
      <c r="CJ489" s="93"/>
      <c r="CK489" s="93"/>
      <c r="CL489" s="150"/>
      <c r="CM489" s="159"/>
      <c r="CN489" s="113"/>
      <c r="CO489" s="113"/>
      <c r="CP489" s="126"/>
      <c r="CQ489" s="159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58"/>
      <c r="DG489" s="164" t="str">
        <f t="shared" si="30"/>
        <v/>
      </c>
      <c r="DH489" s="162"/>
      <c r="DI489" s="94" t="str">
        <f t="shared" si="31"/>
        <v/>
      </c>
      <c r="DJ489" s="181"/>
      <c r="DK489" s="37" t="e">
        <f>VLOOKUP(B489,Facility_Information!$B$6:$O$136,14,FALSE)</f>
        <v>#N/A</v>
      </c>
      <c r="DL489">
        <f t="shared" si="28"/>
        <v>0</v>
      </c>
      <c r="DM489" s="234" t="str">
        <f t="shared" si="29"/>
        <v/>
      </c>
    </row>
    <row r="490" spans="1:117" x14ac:dyDescent="0.25">
      <c r="A490" s="148"/>
      <c r="B490" s="142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122"/>
      <c r="W490" s="123"/>
      <c r="X490" s="232"/>
      <c r="Y490" s="232"/>
      <c r="Z490" s="125"/>
      <c r="AA490" s="124"/>
      <c r="AB490" s="125"/>
      <c r="AC490" s="124"/>
      <c r="AD490" s="124"/>
      <c r="AE490" s="124"/>
      <c r="AF490" s="125"/>
      <c r="AG490" s="124"/>
      <c r="AH490" s="124"/>
      <c r="AI490" s="124"/>
      <c r="AJ490" s="125"/>
      <c r="AK490" s="126"/>
      <c r="AL490" s="85"/>
      <c r="AM490" s="85"/>
      <c r="AN490" s="85"/>
      <c r="AO490" s="85"/>
      <c r="AP490" s="251"/>
      <c r="AQ490" s="251"/>
      <c r="AR490" s="251"/>
      <c r="AS490" s="251"/>
      <c r="AT490" s="85"/>
      <c r="AU490" s="85"/>
      <c r="AV490" s="85"/>
      <c r="AW490" s="85"/>
      <c r="AX490" s="127"/>
      <c r="AY490" s="93"/>
      <c r="AZ490" s="93"/>
      <c r="BA490" s="93"/>
      <c r="BB490" s="93"/>
      <c r="BC490" s="150"/>
      <c r="BD490" s="160"/>
      <c r="BE490" s="151"/>
      <c r="BF490" s="150"/>
      <c r="BG490" s="151"/>
      <c r="BH490" s="93"/>
      <c r="BI490" s="93"/>
      <c r="BJ490" s="93"/>
      <c r="BK490" s="93"/>
      <c r="BL490" s="161"/>
      <c r="BM490" s="128"/>
      <c r="BN490" s="128"/>
      <c r="BO490" s="163"/>
      <c r="BP490" s="159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58"/>
      <c r="CD490" s="127"/>
      <c r="CE490" s="150"/>
      <c r="CF490" s="151"/>
      <c r="CG490" s="150"/>
      <c r="CH490" s="151"/>
      <c r="CI490" s="93"/>
      <c r="CJ490" s="93"/>
      <c r="CK490" s="93"/>
      <c r="CL490" s="150"/>
      <c r="CM490" s="159"/>
      <c r="CN490" s="113"/>
      <c r="CO490" s="113"/>
      <c r="CP490" s="126"/>
      <c r="CQ490" s="159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58"/>
      <c r="DG490" s="164" t="str">
        <f t="shared" si="30"/>
        <v/>
      </c>
      <c r="DH490" s="162"/>
      <c r="DI490" s="94" t="str">
        <f t="shared" si="31"/>
        <v/>
      </c>
      <c r="DJ490" s="181"/>
      <c r="DK490" s="37" t="e">
        <f>VLOOKUP(B490,Facility_Information!$B$6:$O$136,14,FALSE)</f>
        <v>#N/A</v>
      </c>
      <c r="DL490">
        <f t="shared" si="28"/>
        <v>0</v>
      </c>
      <c r="DM490" s="234" t="str">
        <f t="shared" si="29"/>
        <v/>
      </c>
    </row>
    <row r="491" spans="1:117" x14ac:dyDescent="0.25">
      <c r="A491" s="148"/>
      <c r="B491" s="142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122"/>
      <c r="W491" s="123"/>
      <c r="X491" s="232"/>
      <c r="Y491" s="232"/>
      <c r="Z491" s="125"/>
      <c r="AA491" s="124"/>
      <c r="AB491" s="125"/>
      <c r="AC491" s="124"/>
      <c r="AD491" s="124"/>
      <c r="AE491" s="124"/>
      <c r="AF491" s="125"/>
      <c r="AG491" s="124"/>
      <c r="AH491" s="124"/>
      <c r="AI491" s="124"/>
      <c r="AJ491" s="125"/>
      <c r="AK491" s="126"/>
      <c r="AL491" s="85"/>
      <c r="AM491" s="85"/>
      <c r="AN491" s="85"/>
      <c r="AO491" s="85"/>
      <c r="AP491" s="251"/>
      <c r="AQ491" s="251"/>
      <c r="AR491" s="251"/>
      <c r="AS491" s="251"/>
      <c r="AT491" s="85"/>
      <c r="AU491" s="85"/>
      <c r="AV491" s="85"/>
      <c r="AW491" s="85"/>
      <c r="AX491" s="127"/>
      <c r="AY491" s="93"/>
      <c r="AZ491" s="93"/>
      <c r="BA491" s="93"/>
      <c r="BB491" s="93"/>
      <c r="BC491" s="150"/>
      <c r="BD491" s="160"/>
      <c r="BE491" s="151"/>
      <c r="BF491" s="150"/>
      <c r="BG491" s="151"/>
      <c r="BH491" s="93"/>
      <c r="BI491" s="93"/>
      <c r="BJ491" s="93"/>
      <c r="BK491" s="93"/>
      <c r="BL491" s="161"/>
      <c r="BM491" s="128"/>
      <c r="BN491" s="128"/>
      <c r="BO491" s="163"/>
      <c r="BP491" s="159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58"/>
      <c r="CD491" s="127"/>
      <c r="CE491" s="150"/>
      <c r="CF491" s="151"/>
      <c r="CG491" s="150"/>
      <c r="CH491" s="151"/>
      <c r="CI491" s="93"/>
      <c r="CJ491" s="93"/>
      <c r="CK491" s="93"/>
      <c r="CL491" s="150"/>
      <c r="CM491" s="159"/>
      <c r="CN491" s="113"/>
      <c r="CO491" s="113"/>
      <c r="CP491" s="126"/>
      <c r="CQ491" s="159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58"/>
      <c r="DG491" s="164" t="str">
        <f t="shared" si="30"/>
        <v/>
      </c>
      <c r="DH491" s="162"/>
      <c r="DI491" s="94" t="str">
        <f t="shared" si="31"/>
        <v/>
      </c>
      <c r="DJ491" s="181"/>
      <c r="DK491" s="37" t="e">
        <f>VLOOKUP(B491,Facility_Information!$B$6:$O$136,14,FALSE)</f>
        <v>#N/A</v>
      </c>
      <c r="DL491">
        <f t="shared" si="28"/>
        <v>0</v>
      </c>
      <c r="DM491" s="234" t="str">
        <f t="shared" si="29"/>
        <v/>
      </c>
    </row>
    <row r="492" spans="1:117" x14ac:dyDescent="0.25">
      <c r="A492" s="148"/>
      <c r="B492" s="142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122"/>
      <c r="W492" s="123"/>
      <c r="X492" s="232"/>
      <c r="Y492" s="232"/>
      <c r="Z492" s="125"/>
      <c r="AA492" s="124"/>
      <c r="AB492" s="125"/>
      <c r="AC492" s="124"/>
      <c r="AD492" s="124"/>
      <c r="AE492" s="124"/>
      <c r="AF492" s="125"/>
      <c r="AG492" s="124"/>
      <c r="AH492" s="124"/>
      <c r="AI492" s="124"/>
      <c r="AJ492" s="125"/>
      <c r="AK492" s="126"/>
      <c r="AL492" s="85"/>
      <c r="AM492" s="85"/>
      <c r="AN492" s="85"/>
      <c r="AO492" s="85"/>
      <c r="AP492" s="251"/>
      <c r="AQ492" s="251"/>
      <c r="AR492" s="251"/>
      <c r="AS492" s="251"/>
      <c r="AT492" s="85"/>
      <c r="AU492" s="85"/>
      <c r="AV492" s="85"/>
      <c r="AW492" s="85"/>
      <c r="AX492" s="127"/>
      <c r="AY492" s="93"/>
      <c r="AZ492" s="93"/>
      <c r="BA492" s="93"/>
      <c r="BB492" s="93"/>
      <c r="BC492" s="150"/>
      <c r="BD492" s="160"/>
      <c r="BE492" s="151"/>
      <c r="BF492" s="150"/>
      <c r="BG492" s="151"/>
      <c r="BH492" s="93"/>
      <c r="BI492" s="93"/>
      <c r="BJ492" s="93"/>
      <c r="BK492" s="93"/>
      <c r="BL492" s="161"/>
      <c r="BM492" s="128"/>
      <c r="BN492" s="128"/>
      <c r="BO492" s="163"/>
      <c r="BP492" s="159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58"/>
      <c r="CD492" s="127"/>
      <c r="CE492" s="150"/>
      <c r="CF492" s="151"/>
      <c r="CG492" s="150"/>
      <c r="CH492" s="151"/>
      <c r="CI492" s="93"/>
      <c r="CJ492" s="93"/>
      <c r="CK492" s="93"/>
      <c r="CL492" s="150"/>
      <c r="CM492" s="159"/>
      <c r="CN492" s="113"/>
      <c r="CO492" s="113"/>
      <c r="CP492" s="126"/>
      <c r="CQ492" s="159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58"/>
      <c r="DG492" s="164" t="str">
        <f t="shared" si="30"/>
        <v/>
      </c>
      <c r="DH492" s="162"/>
      <c r="DI492" s="94" t="str">
        <f t="shared" si="31"/>
        <v/>
      </c>
      <c r="DJ492" s="181"/>
      <c r="DK492" s="37" t="e">
        <f>VLOOKUP(B492,Facility_Information!$B$6:$O$136,14,FALSE)</f>
        <v>#N/A</v>
      </c>
      <c r="DL492">
        <f t="shared" si="28"/>
        <v>0</v>
      </c>
      <c r="DM492" s="234" t="str">
        <f t="shared" si="29"/>
        <v/>
      </c>
    </row>
    <row r="493" spans="1:117" x14ac:dyDescent="0.25">
      <c r="A493" s="148"/>
      <c r="B493" s="142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122"/>
      <c r="W493" s="123"/>
      <c r="X493" s="232"/>
      <c r="Y493" s="232"/>
      <c r="Z493" s="125"/>
      <c r="AA493" s="124"/>
      <c r="AB493" s="125"/>
      <c r="AC493" s="124"/>
      <c r="AD493" s="124"/>
      <c r="AE493" s="124"/>
      <c r="AF493" s="125"/>
      <c r="AG493" s="124"/>
      <c r="AH493" s="124"/>
      <c r="AI493" s="124"/>
      <c r="AJ493" s="125"/>
      <c r="AK493" s="126"/>
      <c r="AL493" s="85"/>
      <c r="AM493" s="85"/>
      <c r="AN493" s="85"/>
      <c r="AO493" s="85"/>
      <c r="AP493" s="251"/>
      <c r="AQ493" s="251"/>
      <c r="AR493" s="251"/>
      <c r="AS493" s="251"/>
      <c r="AT493" s="85"/>
      <c r="AU493" s="85"/>
      <c r="AV493" s="85"/>
      <c r="AW493" s="85"/>
      <c r="AX493" s="127"/>
      <c r="AY493" s="93"/>
      <c r="AZ493" s="93"/>
      <c r="BA493" s="93"/>
      <c r="BB493" s="93"/>
      <c r="BC493" s="150"/>
      <c r="BD493" s="160"/>
      <c r="BE493" s="151"/>
      <c r="BF493" s="150"/>
      <c r="BG493" s="151"/>
      <c r="BH493" s="93"/>
      <c r="BI493" s="93"/>
      <c r="BJ493" s="93"/>
      <c r="BK493" s="93"/>
      <c r="BL493" s="161"/>
      <c r="BM493" s="128"/>
      <c r="BN493" s="128"/>
      <c r="BO493" s="163"/>
      <c r="BP493" s="159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58"/>
      <c r="CD493" s="127"/>
      <c r="CE493" s="150"/>
      <c r="CF493" s="151"/>
      <c r="CG493" s="150"/>
      <c r="CH493" s="151"/>
      <c r="CI493" s="93"/>
      <c r="CJ493" s="93"/>
      <c r="CK493" s="93"/>
      <c r="CL493" s="150"/>
      <c r="CM493" s="159"/>
      <c r="CN493" s="113"/>
      <c r="CO493" s="113"/>
      <c r="CP493" s="126"/>
      <c r="CQ493" s="159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58"/>
      <c r="DG493" s="164" t="str">
        <f t="shared" si="30"/>
        <v/>
      </c>
      <c r="DH493" s="162"/>
      <c r="DI493" s="94" t="str">
        <f t="shared" si="31"/>
        <v/>
      </c>
      <c r="DJ493" s="181"/>
      <c r="DK493" s="37" t="e">
        <f>VLOOKUP(B493,Facility_Information!$B$6:$O$136,14,FALSE)</f>
        <v>#N/A</v>
      </c>
      <c r="DL493">
        <f t="shared" si="28"/>
        <v>0</v>
      </c>
      <c r="DM493" s="234" t="str">
        <f t="shared" si="29"/>
        <v/>
      </c>
    </row>
    <row r="494" spans="1:117" x14ac:dyDescent="0.25">
      <c r="A494" s="148"/>
      <c r="B494" s="142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122"/>
      <c r="W494" s="123"/>
      <c r="X494" s="232"/>
      <c r="Y494" s="232"/>
      <c r="Z494" s="125"/>
      <c r="AA494" s="124"/>
      <c r="AB494" s="125"/>
      <c r="AC494" s="124"/>
      <c r="AD494" s="124"/>
      <c r="AE494" s="124"/>
      <c r="AF494" s="125"/>
      <c r="AG494" s="124"/>
      <c r="AH494" s="124"/>
      <c r="AI494" s="124"/>
      <c r="AJ494" s="125"/>
      <c r="AK494" s="126"/>
      <c r="AL494" s="85"/>
      <c r="AM494" s="85"/>
      <c r="AN494" s="85"/>
      <c r="AO494" s="85"/>
      <c r="AP494" s="251"/>
      <c r="AQ494" s="251"/>
      <c r="AR494" s="251"/>
      <c r="AS494" s="251"/>
      <c r="AT494" s="85"/>
      <c r="AU494" s="85"/>
      <c r="AV494" s="85"/>
      <c r="AW494" s="85"/>
      <c r="AX494" s="127"/>
      <c r="AY494" s="93"/>
      <c r="AZ494" s="93"/>
      <c r="BA494" s="93"/>
      <c r="BB494" s="93"/>
      <c r="BC494" s="150"/>
      <c r="BD494" s="160"/>
      <c r="BE494" s="151"/>
      <c r="BF494" s="150"/>
      <c r="BG494" s="151"/>
      <c r="BH494" s="93"/>
      <c r="BI494" s="93"/>
      <c r="BJ494" s="93"/>
      <c r="BK494" s="93"/>
      <c r="BL494" s="161"/>
      <c r="BM494" s="128"/>
      <c r="BN494" s="128"/>
      <c r="BO494" s="163"/>
      <c r="BP494" s="159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58"/>
      <c r="CD494" s="127"/>
      <c r="CE494" s="150"/>
      <c r="CF494" s="151"/>
      <c r="CG494" s="150"/>
      <c r="CH494" s="151"/>
      <c r="CI494" s="93"/>
      <c r="CJ494" s="93"/>
      <c r="CK494" s="93"/>
      <c r="CL494" s="150"/>
      <c r="CM494" s="159"/>
      <c r="CN494" s="113"/>
      <c r="CO494" s="113"/>
      <c r="CP494" s="126"/>
      <c r="CQ494" s="159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58"/>
      <c r="DG494" s="164" t="str">
        <f t="shared" si="30"/>
        <v/>
      </c>
      <c r="DH494" s="162"/>
      <c r="DI494" s="94" t="str">
        <f t="shared" si="31"/>
        <v/>
      </c>
      <c r="DJ494" s="181"/>
      <c r="DK494" s="37" t="e">
        <f>VLOOKUP(B494,Facility_Information!$B$6:$O$136,14,FALSE)</f>
        <v>#N/A</v>
      </c>
      <c r="DL494">
        <f t="shared" si="28"/>
        <v>0</v>
      </c>
      <c r="DM494" s="234" t="str">
        <f t="shared" si="29"/>
        <v/>
      </c>
    </row>
    <row r="495" spans="1:117" x14ac:dyDescent="0.25">
      <c r="A495" s="148"/>
      <c r="B495" s="142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122"/>
      <c r="W495" s="123"/>
      <c r="X495" s="232"/>
      <c r="Y495" s="232"/>
      <c r="Z495" s="125"/>
      <c r="AA495" s="124"/>
      <c r="AB495" s="125"/>
      <c r="AC495" s="124"/>
      <c r="AD495" s="124"/>
      <c r="AE495" s="124"/>
      <c r="AF495" s="125"/>
      <c r="AG495" s="124"/>
      <c r="AH495" s="124"/>
      <c r="AI495" s="124"/>
      <c r="AJ495" s="125"/>
      <c r="AK495" s="126"/>
      <c r="AL495" s="85"/>
      <c r="AM495" s="85"/>
      <c r="AN495" s="85"/>
      <c r="AO495" s="85"/>
      <c r="AP495" s="251"/>
      <c r="AQ495" s="251"/>
      <c r="AR495" s="251"/>
      <c r="AS495" s="251"/>
      <c r="AT495" s="85"/>
      <c r="AU495" s="85"/>
      <c r="AV495" s="85"/>
      <c r="AW495" s="85"/>
      <c r="AX495" s="127"/>
      <c r="AY495" s="93"/>
      <c r="AZ495" s="93"/>
      <c r="BA495" s="93"/>
      <c r="BB495" s="93"/>
      <c r="BC495" s="150"/>
      <c r="BD495" s="160"/>
      <c r="BE495" s="151"/>
      <c r="BF495" s="150"/>
      <c r="BG495" s="151"/>
      <c r="BH495" s="93"/>
      <c r="BI495" s="93"/>
      <c r="BJ495" s="93"/>
      <c r="BK495" s="93"/>
      <c r="BL495" s="161"/>
      <c r="BM495" s="128"/>
      <c r="BN495" s="128"/>
      <c r="BO495" s="163"/>
      <c r="BP495" s="159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58"/>
      <c r="CD495" s="127"/>
      <c r="CE495" s="150"/>
      <c r="CF495" s="151"/>
      <c r="CG495" s="150"/>
      <c r="CH495" s="151"/>
      <c r="CI495" s="93"/>
      <c r="CJ495" s="93"/>
      <c r="CK495" s="93"/>
      <c r="CL495" s="150"/>
      <c r="CM495" s="159"/>
      <c r="CN495" s="113"/>
      <c r="CO495" s="113"/>
      <c r="CP495" s="126"/>
      <c r="CQ495" s="159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58"/>
      <c r="DG495" s="164" t="str">
        <f t="shared" si="30"/>
        <v/>
      </c>
      <c r="DH495" s="162"/>
      <c r="DI495" s="94" t="str">
        <f t="shared" si="31"/>
        <v/>
      </c>
      <c r="DJ495" s="181"/>
      <c r="DK495" s="37" t="e">
        <f>VLOOKUP(B495,Facility_Information!$B$6:$O$136,14,FALSE)</f>
        <v>#N/A</v>
      </c>
      <c r="DL495">
        <f t="shared" si="28"/>
        <v>0</v>
      </c>
      <c r="DM495" s="234" t="str">
        <f t="shared" si="29"/>
        <v/>
      </c>
    </row>
    <row r="496" spans="1:117" x14ac:dyDescent="0.25">
      <c r="A496" s="148"/>
      <c r="B496" s="142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122"/>
      <c r="W496" s="123"/>
      <c r="X496" s="232"/>
      <c r="Y496" s="232"/>
      <c r="Z496" s="125"/>
      <c r="AA496" s="124"/>
      <c r="AB496" s="125"/>
      <c r="AC496" s="124"/>
      <c r="AD496" s="124"/>
      <c r="AE496" s="124"/>
      <c r="AF496" s="125"/>
      <c r="AG496" s="124"/>
      <c r="AH496" s="124"/>
      <c r="AI496" s="124"/>
      <c r="AJ496" s="125"/>
      <c r="AK496" s="126"/>
      <c r="AL496" s="85"/>
      <c r="AM496" s="85"/>
      <c r="AN496" s="85"/>
      <c r="AO496" s="85"/>
      <c r="AP496" s="251"/>
      <c r="AQ496" s="251"/>
      <c r="AR496" s="251"/>
      <c r="AS496" s="251"/>
      <c r="AT496" s="85"/>
      <c r="AU496" s="85"/>
      <c r="AV496" s="85"/>
      <c r="AW496" s="85"/>
      <c r="AX496" s="127"/>
      <c r="AY496" s="93"/>
      <c r="AZ496" s="93"/>
      <c r="BA496" s="93"/>
      <c r="BB496" s="93"/>
      <c r="BC496" s="150"/>
      <c r="BD496" s="160"/>
      <c r="BE496" s="151"/>
      <c r="BF496" s="150"/>
      <c r="BG496" s="151"/>
      <c r="BH496" s="93"/>
      <c r="BI496" s="93"/>
      <c r="BJ496" s="93"/>
      <c r="BK496" s="93"/>
      <c r="BL496" s="161"/>
      <c r="BM496" s="128"/>
      <c r="BN496" s="128"/>
      <c r="BO496" s="163"/>
      <c r="BP496" s="159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58"/>
      <c r="CD496" s="127"/>
      <c r="CE496" s="150"/>
      <c r="CF496" s="151"/>
      <c r="CG496" s="150"/>
      <c r="CH496" s="151"/>
      <c r="CI496" s="93"/>
      <c r="CJ496" s="93"/>
      <c r="CK496" s="93"/>
      <c r="CL496" s="150"/>
      <c r="CM496" s="159"/>
      <c r="CN496" s="113"/>
      <c r="CO496" s="113"/>
      <c r="CP496" s="126"/>
      <c r="CQ496" s="159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58"/>
      <c r="DG496" s="164" t="str">
        <f t="shared" si="30"/>
        <v/>
      </c>
      <c r="DH496" s="162"/>
      <c r="DI496" s="94" t="str">
        <f t="shared" si="31"/>
        <v/>
      </c>
      <c r="DJ496" s="181"/>
      <c r="DK496" s="37" t="e">
        <f>VLOOKUP(B496,Facility_Information!$B$6:$O$136,14,FALSE)</f>
        <v>#N/A</v>
      </c>
      <c r="DL496">
        <f t="shared" si="28"/>
        <v>0</v>
      </c>
      <c r="DM496" s="234" t="str">
        <f t="shared" si="29"/>
        <v/>
      </c>
    </row>
    <row r="497" spans="1:117" x14ac:dyDescent="0.25">
      <c r="A497" s="148"/>
      <c r="B497" s="142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122"/>
      <c r="W497" s="123"/>
      <c r="X497" s="232"/>
      <c r="Y497" s="232"/>
      <c r="Z497" s="125"/>
      <c r="AA497" s="124"/>
      <c r="AB497" s="125"/>
      <c r="AC497" s="124"/>
      <c r="AD497" s="124"/>
      <c r="AE497" s="124"/>
      <c r="AF497" s="125"/>
      <c r="AG497" s="124"/>
      <c r="AH497" s="124"/>
      <c r="AI497" s="124"/>
      <c r="AJ497" s="125"/>
      <c r="AK497" s="126"/>
      <c r="AL497" s="85"/>
      <c r="AM497" s="85"/>
      <c r="AN497" s="85"/>
      <c r="AO497" s="85"/>
      <c r="AP497" s="251"/>
      <c r="AQ497" s="251"/>
      <c r="AR497" s="251"/>
      <c r="AS497" s="251"/>
      <c r="AT497" s="85"/>
      <c r="AU497" s="85"/>
      <c r="AV497" s="85"/>
      <c r="AW497" s="85"/>
      <c r="AX497" s="127"/>
      <c r="AY497" s="93"/>
      <c r="AZ497" s="93"/>
      <c r="BA497" s="93"/>
      <c r="BB497" s="93"/>
      <c r="BC497" s="150"/>
      <c r="BD497" s="160"/>
      <c r="BE497" s="151"/>
      <c r="BF497" s="150"/>
      <c r="BG497" s="151"/>
      <c r="BH497" s="93"/>
      <c r="BI497" s="93"/>
      <c r="BJ497" s="93"/>
      <c r="BK497" s="93"/>
      <c r="BL497" s="161"/>
      <c r="BM497" s="128"/>
      <c r="BN497" s="128"/>
      <c r="BO497" s="163"/>
      <c r="BP497" s="159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58"/>
      <c r="CD497" s="127"/>
      <c r="CE497" s="150"/>
      <c r="CF497" s="151"/>
      <c r="CG497" s="150"/>
      <c r="CH497" s="151"/>
      <c r="CI497" s="93"/>
      <c r="CJ497" s="93"/>
      <c r="CK497" s="93"/>
      <c r="CL497" s="150"/>
      <c r="CM497" s="159"/>
      <c r="CN497" s="113"/>
      <c r="CO497" s="113"/>
      <c r="CP497" s="126"/>
      <c r="CQ497" s="159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58"/>
      <c r="DG497" s="164" t="str">
        <f t="shared" si="30"/>
        <v/>
      </c>
      <c r="DH497" s="162"/>
      <c r="DI497" s="94" t="str">
        <f t="shared" si="31"/>
        <v/>
      </c>
      <c r="DJ497" s="181"/>
      <c r="DK497" s="37" t="e">
        <f>VLOOKUP(B497,Facility_Information!$B$6:$O$136,14,FALSE)</f>
        <v>#N/A</v>
      </c>
      <c r="DL497">
        <f t="shared" si="28"/>
        <v>0</v>
      </c>
      <c r="DM497" s="234" t="str">
        <f t="shared" si="29"/>
        <v/>
      </c>
    </row>
    <row r="498" spans="1:117" x14ac:dyDescent="0.25">
      <c r="A498" s="148"/>
      <c r="B498" s="142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122"/>
      <c r="W498" s="123"/>
      <c r="X498" s="232"/>
      <c r="Y498" s="232"/>
      <c r="Z498" s="125"/>
      <c r="AA498" s="124"/>
      <c r="AB498" s="125"/>
      <c r="AC498" s="124"/>
      <c r="AD498" s="124"/>
      <c r="AE498" s="124"/>
      <c r="AF498" s="125"/>
      <c r="AG498" s="124"/>
      <c r="AH498" s="124"/>
      <c r="AI498" s="124"/>
      <c r="AJ498" s="125"/>
      <c r="AK498" s="126"/>
      <c r="AL498" s="85"/>
      <c r="AM498" s="85"/>
      <c r="AN498" s="85"/>
      <c r="AO498" s="85"/>
      <c r="AP498" s="251"/>
      <c r="AQ498" s="251"/>
      <c r="AR498" s="251"/>
      <c r="AS498" s="251"/>
      <c r="AT498" s="85"/>
      <c r="AU498" s="85"/>
      <c r="AV498" s="85"/>
      <c r="AW498" s="85"/>
      <c r="AX498" s="127"/>
      <c r="AY498" s="93"/>
      <c r="AZ498" s="93"/>
      <c r="BA498" s="93"/>
      <c r="BB498" s="93"/>
      <c r="BC498" s="150"/>
      <c r="BD498" s="160"/>
      <c r="BE498" s="151"/>
      <c r="BF498" s="150"/>
      <c r="BG498" s="151"/>
      <c r="BH498" s="93"/>
      <c r="BI498" s="93"/>
      <c r="BJ498" s="93"/>
      <c r="BK498" s="93"/>
      <c r="BL498" s="161"/>
      <c r="BM498" s="128"/>
      <c r="BN498" s="128"/>
      <c r="BO498" s="163"/>
      <c r="BP498" s="159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58"/>
      <c r="CD498" s="127"/>
      <c r="CE498" s="150"/>
      <c r="CF498" s="151"/>
      <c r="CG498" s="150"/>
      <c r="CH498" s="151"/>
      <c r="CI498" s="93"/>
      <c r="CJ498" s="93"/>
      <c r="CK498" s="93"/>
      <c r="CL498" s="150"/>
      <c r="CM498" s="159"/>
      <c r="CN498" s="113"/>
      <c r="CO498" s="113"/>
      <c r="CP498" s="126"/>
      <c r="CQ498" s="159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58"/>
      <c r="DG498" s="164" t="str">
        <f t="shared" si="30"/>
        <v/>
      </c>
      <c r="DH498" s="162"/>
      <c r="DI498" s="94" t="str">
        <f t="shared" si="31"/>
        <v/>
      </c>
      <c r="DJ498" s="181"/>
      <c r="DK498" s="37" t="e">
        <f>VLOOKUP(B498,Facility_Information!$B$6:$O$136,14,FALSE)</f>
        <v>#N/A</v>
      </c>
      <c r="DL498">
        <f t="shared" si="28"/>
        <v>0</v>
      </c>
      <c r="DM498" s="234" t="str">
        <f t="shared" si="29"/>
        <v/>
      </c>
    </row>
    <row r="499" spans="1:117" x14ac:dyDescent="0.25">
      <c r="A499" s="148"/>
      <c r="B499" s="142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122"/>
      <c r="W499" s="123"/>
      <c r="X499" s="232"/>
      <c r="Y499" s="232"/>
      <c r="Z499" s="125"/>
      <c r="AA499" s="124"/>
      <c r="AB499" s="125"/>
      <c r="AC499" s="124"/>
      <c r="AD499" s="124"/>
      <c r="AE499" s="124"/>
      <c r="AF499" s="125"/>
      <c r="AG499" s="124"/>
      <c r="AH499" s="124"/>
      <c r="AI499" s="124"/>
      <c r="AJ499" s="125"/>
      <c r="AK499" s="126"/>
      <c r="AL499" s="85"/>
      <c r="AM499" s="85"/>
      <c r="AN499" s="85"/>
      <c r="AO499" s="85"/>
      <c r="AP499" s="251"/>
      <c r="AQ499" s="251"/>
      <c r="AR499" s="251"/>
      <c r="AS499" s="251"/>
      <c r="AT499" s="85"/>
      <c r="AU499" s="85"/>
      <c r="AV499" s="85"/>
      <c r="AW499" s="85"/>
      <c r="AX499" s="127"/>
      <c r="AY499" s="93"/>
      <c r="AZ499" s="93"/>
      <c r="BA499" s="93"/>
      <c r="BB499" s="93"/>
      <c r="BC499" s="150"/>
      <c r="BD499" s="160"/>
      <c r="BE499" s="151"/>
      <c r="BF499" s="150"/>
      <c r="BG499" s="151"/>
      <c r="BH499" s="93"/>
      <c r="BI499" s="93"/>
      <c r="BJ499" s="93"/>
      <c r="BK499" s="93"/>
      <c r="BL499" s="161"/>
      <c r="BM499" s="128"/>
      <c r="BN499" s="128"/>
      <c r="BO499" s="163"/>
      <c r="BP499" s="159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58"/>
      <c r="CD499" s="127"/>
      <c r="CE499" s="150"/>
      <c r="CF499" s="151"/>
      <c r="CG499" s="150"/>
      <c r="CH499" s="151"/>
      <c r="CI499" s="93"/>
      <c r="CJ499" s="93"/>
      <c r="CK499" s="93"/>
      <c r="CL499" s="150"/>
      <c r="CM499" s="159"/>
      <c r="CN499" s="113"/>
      <c r="CO499" s="113"/>
      <c r="CP499" s="126"/>
      <c r="CQ499" s="159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58"/>
      <c r="DG499" s="164" t="str">
        <f t="shared" si="30"/>
        <v/>
      </c>
      <c r="DH499" s="162"/>
      <c r="DI499" s="94" t="str">
        <f t="shared" si="31"/>
        <v/>
      </c>
      <c r="DJ499" s="181"/>
      <c r="DK499" s="37" t="e">
        <f>VLOOKUP(B499,Facility_Information!$B$6:$O$136,14,FALSE)</f>
        <v>#N/A</v>
      </c>
      <c r="DL499">
        <f t="shared" si="28"/>
        <v>0</v>
      </c>
      <c r="DM499" s="234" t="str">
        <f t="shared" si="29"/>
        <v/>
      </c>
    </row>
    <row r="500" spans="1:117" ht="13.8" thickBot="1" x14ac:dyDescent="0.3">
      <c r="A500" s="149"/>
      <c r="B500" s="252"/>
      <c r="C500" s="253"/>
      <c r="D500" s="253"/>
      <c r="E500" s="253"/>
      <c r="F500" s="253"/>
      <c r="G500" s="253"/>
      <c r="H500" s="253"/>
      <c r="I500" s="253"/>
      <c r="J500" s="253"/>
      <c r="K500" s="253"/>
      <c r="L500" s="253"/>
      <c r="M500" s="253"/>
      <c r="N500" s="253"/>
      <c r="O500" s="253"/>
      <c r="P500" s="253"/>
      <c r="Q500" s="253"/>
      <c r="R500" s="253"/>
      <c r="S500" s="253"/>
      <c r="T500" s="253"/>
      <c r="U500" s="253"/>
      <c r="V500" s="265"/>
      <c r="W500" s="254"/>
      <c r="X500" s="255"/>
      <c r="Y500" s="255"/>
      <c r="Z500" s="256"/>
      <c r="AA500" s="257"/>
      <c r="AB500" s="256"/>
      <c r="AC500" s="359"/>
      <c r="AD500" s="257"/>
      <c r="AE500" s="257"/>
      <c r="AF500" s="256"/>
      <c r="AG500" s="257"/>
      <c r="AH500" s="257"/>
      <c r="AI500" s="124"/>
      <c r="AJ500" s="256"/>
      <c r="AK500" s="263"/>
      <c r="AL500" s="85"/>
      <c r="AM500" s="85"/>
      <c r="AN500" s="85"/>
      <c r="AO500" s="85"/>
      <c r="AP500" s="251"/>
      <c r="AQ500" s="251"/>
      <c r="AR500" s="251"/>
      <c r="AS500" s="251"/>
      <c r="AT500" s="85"/>
      <c r="AU500" s="85"/>
      <c r="AV500" s="85"/>
      <c r="AW500" s="85"/>
      <c r="AX500" s="127"/>
      <c r="AY500" s="93"/>
      <c r="AZ500" s="93"/>
      <c r="BA500" s="93"/>
      <c r="BB500" s="93"/>
      <c r="BC500" s="150"/>
      <c r="BD500" s="160"/>
      <c r="BE500" s="151"/>
      <c r="BF500" s="150"/>
      <c r="BG500" s="151"/>
      <c r="BH500" s="93"/>
      <c r="BI500" s="93"/>
      <c r="BJ500" s="93"/>
      <c r="BK500" s="93"/>
      <c r="BL500" s="161"/>
      <c r="BM500" s="128"/>
      <c r="BN500" s="128"/>
      <c r="BO500" s="163"/>
      <c r="BP500" s="159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58"/>
      <c r="CD500" s="127"/>
      <c r="CE500" s="150"/>
      <c r="CF500" s="151"/>
      <c r="CG500" s="150"/>
      <c r="CH500" s="151"/>
      <c r="CI500" s="93"/>
      <c r="CJ500" s="93"/>
      <c r="CK500" s="93"/>
      <c r="CL500" s="150"/>
      <c r="CM500" s="159"/>
      <c r="CN500" s="113"/>
      <c r="CO500" s="113"/>
      <c r="CP500" s="126"/>
      <c r="CQ500" s="159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58"/>
      <c r="DG500" s="164" t="str">
        <f t="shared" si="30"/>
        <v/>
      </c>
      <c r="DH500" s="162"/>
      <c r="DI500" s="94" t="str">
        <f t="shared" si="31"/>
        <v/>
      </c>
      <c r="DJ500" s="181"/>
      <c r="DK500" s="37" t="e">
        <f>VLOOKUP(B500,Facility_Information!$B$6:$O$136,14,FALSE)</f>
        <v>#N/A</v>
      </c>
      <c r="DL500">
        <f t="shared" si="28"/>
        <v>0</v>
      </c>
      <c r="DM500" s="234" t="str">
        <f t="shared" si="29"/>
        <v/>
      </c>
    </row>
  </sheetData>
  <sheetProtection formatCells="0" formatColumns="0" formatRows="0" sort="0" pivotTables="0"/>
  <dataConsolidate/>
  <mergeCells count="12">
    <mergeCell ref="B1:AK1"/>
    <mergeCell ref="BE1:BF1"/>
    <mergeCell ref="BG1:BK1"/>
    <mergeCell ref="BP1:CC1"/>
    <mergeCell ref="BL1:BO1"/>
    <mergeCell ref="AX1:BC1"/>
    <mergeCell ref="AL1:AW1"/>
    <mergeCell ref="CD1:CE1"/>
    <mergeCell ref="CF1:CG1"/>
    <mergeCell ref="CH1:CL1"/>
    <mergeCell ref="CQ1:DF1"/>
    <mergeCell ref="CM1:CP1"/>
  </mergeCells>
  <conditionalFormatting sqref="AD6">
    <cfRule type="expression" dxfId="520" priority="3423">
      <formula>AND($AB6="Normal",$AD6&lt;&gt;"")</formula>
    </cfRule>
    <cfRule type="expression" dxfId="519" priority="3424">
      <formula>$AB6="Normal"</formula>
    </cfRule>
  </conditionalFormatting>
  <conditionalFormatting sqref="AK6">
    <cfRule type="expression" dxfId="518" priority="1387">
      <formula>AND($AJ6="Other (describe)",$AK6&lt;&gt;"")</formula>
    </cfRule>
    <cfRule type="expression" dxfId="517" priority="3694">
      <formula>$AJ6="Other (describe)"</formula>
    </cfRule>
  </conditionalFormatting>
  <conditionalFormatting sqref="DM6:DM500">
    <cfRule type="containsText" dxfId="516" priority="3436" operator="containsText" text="Check # of Causal Factors selected">
      <formula>NOT(ISERROR(SEARCH("Check # of Causal Factors selected",DM6)))</formula>
    </cfRule>
  </conditionalFormatting>
  <conditionalFormatting sqref="AI6">
    <cfRule type="expression" dxfId="515" priority="9">
      <formula>AND($AF6="Other (describe)",$AI6&lt;&gt;"")</formula>
    </cfRule>
    <cfRule type="expression" dxfId="514" priority="10">
      <formula>AND($AG6="Other",$AI6&lt;&gt;"")</formula>
    </cfRule>
    <cfRule type="expression" dxfId="513" priority="181">
      <formula>AND($AH6="Other",$AI6&lt;&gt;"")</formula>
    </cfRule>
    <cfRule type="expression" dxfId="512" priority="182">
      <formula>AF6="Other (describe)"</formula>
    </cfRule>
    <cfRule type="expression" dxfId="511" priority="1388">
      <formula>OR(AG6="Other",AG6="Other Storage",AG6="Other Pump",AG6="Other Exchanger",AG6="Other Pressure Vessel",AG6="Other Compressor")</formula>
    </cfRule>
    <cfRule type="expression" dxfId="510" priority="3433">
      <formula>OR(AH6="Other",AH6="Other Hose",AH6="Other Tubing")</formula>
    </cfRule>
  </conditionalFormatting>
  <conditionalFormatting sqref="DM4:DM5">
    <cfRule type="containsText" dxfId="509" priority="3432" operator="containsText" text="Check # of Causal Factors selected">
      <formula>NOT(ISERROR(SEARCH("Check # of Causal Factors selected",DM4)))</formula>
    </cfRule>
  </conditionalFormatting>
  <conditionalFormatting sqref="DM3">
    <cfRule type="containsText" dxfId="508" priority="3429" operator="containsText" text="Check # of Causal Factors selected">
      <formula>NOT(ISERROR(SEARCH("Check # of Causal Factors selected",DM3)))</formula>
    </cfRule>
  </conditionalFormatting>
  <conditionalFormatting sqref="AK3">
    <cfRule type="expression" dxfId="507" priority="3428">
      <formula>AJ3="Other (describe)"</formula>
    </cfRule>
  </conditionalFormatting>
  <conditionalFormatting sqref="AA6">
    <cfRule type="expression" dxfId="506" priority="1396">
      <formula>AND($Z6="Other (describe)",$AA6&lt;&gt;"")</formula>
    </cfRule>
    <cfRule type="expression" dxfId="505" priority="3426">
      <formula>$Z6="Other (describe)"</formula>
    </cfRule>
  </conditionalFormatting>
  <conditionalFormatting sqref="AC6">
    <cfRule type="expression" dxfId="504" priority="1395">
      <formula>AND($AB6="Other (describe)",$AC6&lt;&gt;"")</formula>
    </cfRule>
    <cfRule type="expression" dxfId="503" priority="3425">
      <formula>$AB6="Other (describe)"</formula>
    </cfRule>
  </conditionalFormatting>
  <conditionalFormatting sqref="AD6">
    <cfRule type="expression" dxfId="502" priority="1392">
      <formula>$AB6 = ""</formula>
    </cfRule>
    <cfRule type="expression" dxfId="501" priority="3706">
      <formula>$AB6&lt;&gt;"Normal"</formula>
    </cfRule>
  </conditionalFormatting>
  <conditionalFormatting sqref="DH6">
    <cfRule type="expression" dxfId="500" priority="1386">
      <formula>AND(OR(AX6&gt;0,AY6&gt;0,AZ6&gt;0,BA6&gt;0,BB6&gt;0,BC6&gt;0,BD6="yes",BE6="yes",BF6="yes",BG6="via Downstream Destructive Device",BG6="Directly to Atmosphere",BH6="yes",BI6="yes",BJ6="yes",BK6="yes",BL6="Yes",BM6="Yes",BN6="Yes",BO6="Yes",BP6="Yes",BR6="Yes",BT6="Yes",BU6="Yes",BX6="Yes",BZ6="Yes",CB6="Yes"),$DH6&lt;&gt;"")</formula>
    </cfRule>
    <cfRule type="expression" dxfId="499" priority="3408">
      <formula>OR(AX6&gt;0,AY6&gt;0,AZ6&gt;0,BA6&gt;0,BB6&gt;0,BC6&gt;0,BD6="yes",BE6="yes",BF6="yes",BG6="via Downstream Destructive Device",BG6="Directly to Atmosphere",BH6="yes",BI6="yes",BJ6="yes",BK6="yes",BL6="Yes",BM6="Yes",BN6="Yes",BO6="Yes",BP6="Yes",BR6="Yes",BT6="Yes",BU6="Yes",BX6="Yes",BZ6="Yes",CB6="Yes")</formula>
    </cfRule>
    <cfRule type="expression" dxfId="498" priority="3690">
      <formula>DG6="Tier 2"</formula>
    </cfRule>
  </conditionalFormatting>
  <conditionalFormatting sqref="AE6">
    <cfRule type="expression" dxfId="497" priority="1391">
      <formula>$AB6=""</formula>
    </cfRule>
    <cfRule type="expression" dxfId="496" priority="2993">
      <formula>$AB6&lt;&gt;"normal"</formula>
    </cfRule>
    <cfRule type="expression" dxfId="495" priority="2996">
      <formula>AND($AD6="other (describe)",$AE6&lt;&gt;"")</formula>
    </cfRule>
    <cfRule type="expression" dxfId="494" priority="2997">
      <formula>$AD6="other (describe)"</formula>
    </cfRule>
  </conditionalFormatting>
  <conditionalFormatting sqref="BQ6">
    <cfRule type="expression" dxfId="493" priority="2187">
      <formula>AND(BP6="Yes",BQ6="Indoor")</formula>
    </cfRule>
    <cfRule type="expression" dxfId="492" priority="2188">
      <formula>AND(BP6="Yes",BQ6="Outdoor")</formula>
    </cfRule>
    <cfRule type="expression" dxfId="491" priority="2669">
      <formula>AND(BP6="No",BQ6="Outdoor")</formula>
    </cfRule>
    <cfRule type="expression" dxfId="490" priority="2670">
      <formula>AND(BP6="No",BQ6="Indoor")</formula>
    </cfRule>
    <cfRule type="expression" dxfId="489" priority="2671">
      <formula>AND(BP6="Yes",BQ6="")</formula>
    </cfRule>
    <cfRule type="expression" dxfId="488" priority="2672">
      <formula>AND(BP6="Yes",BQ6="No Release")</formula>
    </cfRule>
  </conditionalFormatting>
  <conditionalFormatting sqref="BP6">
    <cfRule type="expression" dxfId="487" priority="2668">
      <formula>AND(BQ6="Indoor",BP6="")</formula>
    </cfRule>
    <cfRule type="expression" dxfId="486" priority="2673">
      <formula>AND(BQ6="Outdoor",BP6="")</formula>
    </cfRule>
  </conditionalFormatting>
  <conditionalFormatting sqref="BG6">
    <cfRule type="expression" dxfId="485" priority="2581">
      <formula>AND($BK6="yes",$BG6="No")</formula>
    </cfRule>
    <cfRule type="expression" dxfId="484" priority="2582">
      <formula>AND($BJ6="yes",$BG6="No")</formula>
    </cfRule>
    <cfRule type="expression" dxfId="483" priority="2583">
      <formula>AND($BI6="yes",$BG6="No")</formula>
    </cfRule>
    <cfRule type="expression" dxfId="482" priority="2584">
      <formula>AND($BH6="yes",$BG6="No")</formula>
    </cfRule>
    <cfRule type="expression" dxfId="481" priority="2585">
      <formula>AND($BK6="yes",$BG6="")</formula>
    </cfRule>
    <cfRule type="expression" dxfId="480" priority="2586">
      <formula>AND($BJ6="yes",$BG6="")</formula>
    </cfRule>
    <cfRule type="expression" dxfId="479" priority="2587">
      <formula>AND($BI6="yes",$BG6="")</formula>
    </cfRule>
    <cfRule type="expression" dxfId="478" priority="2588">
      <formula>AND($BH6="yes",$BG6="")</formula>
    </cfRule>
  </conditionalFormatting>
  <conditionalFormatting sqref="CI6:CL6">
    <cfRule type="expression" dxfId="477" priority="2483">
      <formula>AND($CH6="",$CI6:$CL6="")</formula>
    </cfRule>
    <cfRule type="expression" dxfId="476" priority="2484">
      <formula>AND($CH6="",$CK6="NO")</formula>
    </cfRule>
    <cfRule type="expression" dxfId="475" priority="2485">
      <formula>AND($CH6="",$CJ6="NO")</formula>
    </cfRule>
    <cfRule type="expression" dxfId="474" priority="2486">
      <formula>AND($CH6="",$CI6="NO")</formula>
    </cfRule>
    <cfRule type="expression" dxfId="473" priority="2509">
      <formula>AND($CH6="",$CL6="NO")</formula>
    </cfRule>
    <cfRule type="expression" dxfId="472" priority="2525">
      <formula>AND($CH6&lt;&gt;"NO",$CI6="yes")</formula>
    </cfRule>
    <cfRule type="expression" dxfId="471" priority="2526">
      <formula>AND($CH6&lt;&gt;"NO",$CJ6="yes")</formula>
    </cfRule>
    <cfRule type="expression" dxfId="470" priority="2527">
      <formula>AND($CH6&lt;&gt;"NO",$CK6="yes")</formula>
    </cfRule>
    <cfRule type="expression" dxfId="469" priority="2528">
      <formula>AND($CH6&lt;&gt;"NO",$CL6="yes")</formula>
    </cfRule>
    <cfRule type="expression" dxfId="468" priority="2529">
      <formula>AND($CH6&lt;&gt;"NO",$CL6="no")</formula>
    </cfRule>
    <cfRule type="expression" dxfId="467" priority="2530">
      <formula>AND($CH6&lt;&gt;"NO",$CI6="no")</formula>
    </cfRule>
    <cfRule type="expression" dxfId="466" priority="2531">
      <formula>AND($CH6&lt;&gt;"NO",$CJ6="no")</formula>
    </cfRule>
    <cfRule type="expression" dxfId="465" priority="2532">
      <formula>AND($CH6&lt;&gt;"NO",$CK6="no")</formula>
    </cfRule>
    <cfRule type="expression" dxfId="464" priority="2533">
      <formula>AND($CH6&lt;&gt;"NO",$CK6="")</formula>
    </cfRule>
    <cfRule type="expression" dxfId="463" priority="2534">
      <formula>AND($CH6&lt;&gt;"NO",$CI6="")</formula>
    </cfRule>
    <cfRule type="expression" dxfId="462" priority="2543">
      <formula>AND($CH6&lt;&gt;"NO",$CL6="")</formula>
    </cfRule>
    <cfRule type="expression" dxfId="461" priority="2544">
      <formula>AND($CH6&lt;&gt;"NO",$CJ6="")</formula>
    </cfRule>
    <cfRule type="expression" dxfId="460" priority="2545">
      <formula>$CH6="NO"</formula>
    </cfRule>
  </conditionalFormatting>
  <conditionalFormatting sqref="CH6">
    <cfRule type="expression" dxfId="459" priority="2535">
      <formula>AND($CL6="yes",$CH6="No")</formula>
    </cfRule>
    <cfRule type="expression" dxfId="458" priority="2536">
      <formula>AND($CK6="yes",$CH6="No")</formula>
    </cfRule>
    <cfRule type="expression" dxfId="457" priority="2537">
      <formula>AND($CJ6="yes",$CH6="No")</formula>
    </cfRule>
    <cfRule type="expression" dxfId="456" priority="2538">
      <formula>AND($CI6="yes",$CH6="No")</formula>
    </cfRule>
    <cfRule type="expression" dxfId="455" priority="2539">
      <formula>AND($CK6="yes",$CH6="")</formula>
    </cfRule>
    <cfRule type="expression" dxfId="454" priority="2540">
      <formula>AND($CJ6="yes",$CH6="")</formula>
    </cfRule>
    <cfRule type="expression" dxfId="453" priority="2541">
      <formula>AND($CI6="yes",$CH6="")</formula>
    </cfRule>
    <cfRule type="expression" dxfId="452" priority="2542">
      <formula>AND($CL6="yes",$CH6="")</formula>
    </cfRule>
  </conditionalFormatting>
  <conditionalFormatting sqref="BG6:BK6">
    <cfRule type="expression" dxfId="451" priority="2453">
      <formula>AND($BG6="",$BH6:$BK6="")</formula>
    </cfRule>
  </conditionalFormatting>
  <conditionalFormatting sqref="BH6:BK6">
    <cfRule type="expression" dxfId="450" priority="2454">
      <formula>AND($BG6="",$BK6="NO")</formula>
    </cfRule>
    <cfRule type="expression" dxfId="449" priority="2455">
      <formula>AND($BG6="",$BJ6="NO")</formula>
    </cfRule>
    <cfRule type="expression" dxfId="448" priority="2456">
      <formula>AND($BG6="",$BI6="NO")</formula>
    </cfRule>
    <cfRule type="expression" dxfId="447" priority="2568">
      <formula>AND($BG6="",$BH6="NO")</formula>
    </cfRule>
    <cfRule type="expression" dxfId="446" priority="2569">
      <formula>AND($BG6&lt;&gt;"NO",$BK6="yes")</formula>
    </cfRule>
    <cfRule type="expression" dxfId="445" priority="2570">
      <formula>AND($BG6&lt;&gt;"NO",$BJ6="yes")</formula>
    </cfRule>
    <cfRule type="expression" dxfId="444" priority="2571">
      <formula>AND($BG6&lt;&gt;"NO",$BI6="yes")</formula>
    </cfRule>
    <cfRule type="expression" dxfId="443" priority="2572">
      <formula>AND($BG6&lt;&gt;"NO",$BH6="yes")</formula>
    </cfRule>
    <cfRule type="expression" dxfId="442" priority="2573">
      <formula>AND($BG6&lt;&gt;"NO",$BH6="no")</formula>
    </cfRule>
    <cfRule type="expression" dxfId="441" priority="2574">
      <formula>AND($BG6&lt;&gt;"NO",$BI6="no")</formula>
    </cfRule>
    <cfRule type="expression" dxfId="440" priority="2575">
      <formula>AND($BG6&lt;&gt;"NO",$BJ6="no")</formula>
    </cfRule>
    <cfRule type="expression" dxfId="439" priority="2578">
      <formula>AND($BG6&lt;&gt;"NO",$BK6="no")</formula>
    </cfRule>
    <cfRule type="expression" dxfId="438" priority="2579">
      <formula>AND($BG6&lt;&gt;"NO",$BK6="")</formula>
    </cfRule>
    <cfRule type="expression" dxfId="437" priority="2580">
      <formula>AND($BG6&lt;&gt;"NO",$BJ6="")</formula>
    </cfRule>
    <cfRule type="expression" dxfId="436" priority="2592">
      <formula>AND($BG6&lt;&gt;"NO",$BH6="")</formula>
    </cfRule>
    <cfRule type="expression" dxfId="435" priority="2593">
      <formula>AND($BG6&lt;&gt;"NO",$BI6="")</formula>
    </cfRule>
    <cfRule type="expression" dxfId="434" priority="2594">
      <formula>$BG6="NO"</formula>
    </cfRule>
  </conditionalFormatting>
  <conditionalFormatting sqref="BS6">
    <cfRule type="expression" dxfId="433" priority="2169">
      <formula>AND(BR6="Yes",BS6="Indoor")</formula>
    </cfRule>
    <cfRule type="expression" dxfId="432" priority="2170">
      <formula>AND(BR6="Yes",BS6="Outdoor")</formula>
    </cfRule>
    <cfRule type="expression" dxfId="431" priority="2182">
      <formula>AND(BR6="No",BS6="Outdoor")</formula>
    </cfRule>
    <cfRule type="expression" dxfId="430" priority="2183">
      <formula>AND(BR6="No",BS6="Indoor")</formula>
    </cfRule>
    <cfRule type="expression" dxfId="429" priority="2184">
      <formula>AND(BR6="Yes",BS6="")</formula>
    </cfRule>
    <cfRule type="expression" dxfId="428" priority="2185">
      <formula>AND(BR6="Yes",BS6="No Release")</formula>
    </cfRule>
  </conditionalFormatting>
  <conditionalFormatting sqref="BR6">
    <cfRule type="expression" dxfId="427" priority="2181">
      <formula>AND(BS6="Indoor",BR6="")</formula>
    </cfRule>
    <cfRule type="expression" dxfId="426" priority="2186">
      <formula>AND(BS6="Outdoor",BR6="")</formula>
    </cfRule>
  </conditionalFormatting>
  <conditionalFormatting sqref="BU6">
    <cfRule type="expression" dxfId="425" priority="2153">
      <formula>AND(BT6="Yes",BU6="Indoor")</formula>
    </cfRule>
    <cfRule type="expression" dxfId="424" priority="2154">
      <formula>AND(BT6="Yes",BU6="Outdoor")</formula>
    </cfRule>
    <cfRule type="expression" dxfId="423" priority="2165">
      <formula>AND(BT6="No",BU6="Outdoor")</formula>
    </cfRule>
    <cfRule type="expression" dxfId="422" priority="2166">
      <formula>AND(BT6="No",BU6="Indoor")</formula>
    </cfRule>
    <cfRule type="expression" dxfId="421" priority="2167">
      <formula>AND(BT6="Yes",BU6="")</formula>
    </cfRule>
    <cfRule type="expression" dxfId="420" priority="2168">
      <formula>AND(BT6="Yes",BU6="No Release")</formula>
    </cfRule>
  </conditionalFormatting>
  <conditionalFormatting sqref="BT6">
    <cfRule type="expression" dxfId="419" priority="662">
      <formula>AND(BU6="Outdoor",BT6="")</formula>
    </cfRule>
    <cfRule type="expression" dxfId="418" priority="2164">
      <formula>AND(BU6="Indoor",BT6="")</formula>
    </cfRule>
  </conditionalFormatting>
  <conditionalFormatting sqref="BW6">
    <cfRule type="expression" dxfId="417" priority="2136">
      <formula>AND(BV6="Yes",BW6="Indoor")</formula>
    </cfRule>
    <cfRule type="expression" dxfId="416" priority="2137">
      <formula>AND(BV6="Yes",BW6="Outdoor")</formula>
    </cfRule>
    <cfRule type="expression" dxfId="415" priority="2148">
      <formula>AND(BV6="No",BW6="Outdoor")</formula>
    </cfRule>
    <cfRule type="expression" dxfId="414" priority="2149">
      <formula>AND(BV6="No",BW6="Indoor")</formula>
    </cfRule>
    <cfRule type="expression" dxfId="413" priority="2150">
      <formula>AND(BV6="Yes",BW6="")</formula>
    </cfRule>
    <cfRule type="expression" dxfId="412" priority="2151">
      <formula>AND(BV6="Yes",BW6="No Release")</formula>
    </cfRule>
  </conditionalFormatting>
  <conditionalFormatting sqref="BV6">
    <cfRule type="expression" dxfId="411" priority="2147">
      <formula>AND(BW6="Indoor",BV6="")</formula>
    </cfRule>
    <cfRule type="expression" dxfId="410" priority="2152">
      <formula>AND(BW6="Outdoor",BV6="")</formula>
    </cfRule>
  </conditionalFormatting>
  <conditionalFormatting sqref="BY6">
    <cfRule type="expression" dxfId="409" priority="2119">
      <formula>AND(BX6="Yes",BY6="Indoor")</formula>
    </cfRule>
    <cfRule type="expression" dxfId="408" priority="2120">
      <formula>AND(BX6="Yes",BY6="Outdoor")</formula>
    </cfRule>
    <cfRule type="expression" dxfId="407" priority="2131">
      <formula>AND(BX6="No",BY6="Outdoor")</formula>
    </cfRule>
    <cfRule type="expression" dxfId="406" priority="2132">
      <formula>AND(BX6="No",BY6="Indoor")</formula>
    </cfRule>
    <cfRule type="expression" dxfId="405" priority="2133">
      <formula>AND(BX6="Yes",BY6="")</formula>
    </cfRule>
    <cfRule type="expression" dxfId="404" priority="2134">
      <formula>AND(BX6="Yes",BY6="No Release")</formula>
    </cfRule>
  </conditionalFormatting>
  <conditionalFormatting sqref="BX6">
    <cfRule type="expression" dxfId="403" priority="2130">
      <formula>AND(BY6="Indoor",BX6="")</formula>
    </cfRule>
    <cfRule type="expression" dxfId="402" priority="2135">
      <formula>AND(BY6="Outdoor",BX6="")</formula>
    </cfRule>
  </conditionalFormatting>
  <conditionalFormatting sqref="CA6">
    <cfRule type="expression" dxfId="401" priority="2102">
      <formula>AND(BZ6="Yes",CA6="Indoor")</formula>
    </cfRule>
    <cfRule type="expression" dxfId="400" priority="2103">
      <formula>AND(BZ6="Yes",CA6="Outdoor")</formula>
    </cfRule>
    <cfRule type="expression" dxfId="399" priority="2114">
      <formula>AND(BZ6="No",CA6="Outdoor")</formula>
    </cfRule>
    <cfRule type="expression" dxfId="398" priority="2115">
      <formula>AND(BZ6="No",CA6="Indoor")</formula>
    </cfRule>
    <cfRule type="expression" dxfId="397" priority="2116">
      <formula>AND(BZ6="Yes",CA6="")</formula>
    </cfRule>
    <cfRule type="expression" dxfId="396" priority="2117">
      <formula>AND(BZ6="Yes",CA6="No Release")</formula>
    </cfRule>
  </conditionalFormatting>
  <conditionalFormatting sqref="BZ6">
    <cfRule type="expression" dxfId="395" priority="2113">
      <formula>AND(CA6="Indoor",BZ6="")</formula>
    </cfRule>
    <cfRule type="expression" dxfId="394" priority="2118">
      <formula>AND(CA6="Outdoor",BZ6="")</formula>
    </cfRule>
  </conditionalFormatting>
  <conditionalFormatting sqref="CC6">
    <cfRule type="expression" dxfId="393" priority="663">
      <formula>AND(CB6="Yes",CC6="Indoor")</formula>
    </cfRule>
    <cfRule type="expression" dxfId="392" priority="682">
      <formula>AND(CB6="Yes",CC6="Outdoor")</formula>
    </cfRule>
    <cfRule type="expression" dxfId="391" priority="2097">
      <formula>AND(CB6="No",CC6="Outdoor")</formula>
    </cfRule>
    <cfRule type="expression" dxfId="390" priority="2098">
      <formula>AND(CB6="No",CC6="Indoor")</formula>
    </cfRule>
    <cfRule type="expression" dxfId="389" priority="2099">
      <formula>AND(CB6="Yes",CC6="")</formula>
    </cfRule>
    <cfRule type="expression" dxfId="388" priority="2100">
      <formula>AND(CB6="Yes",CC6="No Release")</formula>
    </cfRule>
  </conditionalFormatting>
  <conditionalFormatting sqref="CB6">
    <cfRule type="expression" dxfId="387" priority="2096">
      <formula>AND(CC6="Indoor",CB6="")</formula>
    </cfRule>
    <cfRule type="expression" dxfId="386" priority="2101">
      <formula>AND(CC6="Outdoor",CB6="")</formula>
    </cfRule>
  </conditionalFormatting>
  <conditionalFormatting sqref="CR6">
    <cfRule type="expression" dxfId="385" priority="2067">
      <formula>AND(CQ6="Yes",CR6="Indoor")</formula>
    </cfRule>
    <cfRule type="expression" dxfId="384" priority="2068">
      <formula>AND(CQ6="Yes",CR6="Outdoor")</formula>
    </cfRule>
    <cfRule type="expression" dxfId="383" priority="2079">
      <formula>AND(CQ6="No",CR6="Outdoor")</formula>
    </cfRule>
    <cfRule type="expression" dxfId="382" priority="2080">
      <formula>AND(CQ6="No",CR6="Indoor")</formula>
    </cfRule>
    <cfRule type="expression" dxfId="381" priority="2081">
      <formula>AND(CQ6="Yes",CR6="")</formula>
    </cfRule>
    <cfRule type="expression" dxfId="380" priority="2082">
      <formula>AND(CQ6="Yes",CR6="No Release")</formula>
    </cfRule>
  </conditionalFormatting>
  <conditionalFormatting sqref="CQ6">
    <cfRule type="expression" dxfId="379" priority="2078">
      <formula>AND(CR6="Indoor",CQ6="")</formula>
    </cfRule>
    <cfRule type="expression" dxfId="378" priority="2083">
      <formula>AND(CR6="Outdoor",CQ6="")</formula>
    </cfRule>
  </conditionalFormatting>
  <conditionalFormatting sqref="CT6">
    <cfRule type="expression" dxfId="377" priority="2050">
      <formula>AND(CS6="Yes",CT6="Indoor")</formula>
    </cfRule>
    <cfRule type="expression" dxfId="376" priority="2051">
      <formula>AND(CS6="Yes",CT6="Outdoor")</formula>
    </cfRule>
    <cfRule type="expression" dxfId="375" priority="2062">
      <formula>AND(CS6="No",CT6="Outdoor")</formula>
    </cfRule>
    <cfRule type="expression" dxfId="374" priority="2063">
      <formula>AND(CS6="No",CT6="Indoor")</formula>
    </cfRule>
    <cfRule type="expression" dxfId="373" priority="2064">
      <formula>AND(CS6="Yes",CT6="")</formula>
    </cfRule>
    <cfRule type="expression" dxfId="372" priority="2065">
      <formula>AND(CS6="Yes",CT6="No Release")</formula>
    </cfRule>
  </conditionalFormatting>
  <conditionalFormatting sqref="CS6">
    <cfRule type="expression" dxfId="371" priority="2061">
      <formula>AND(CT6="Indoor",CS6="")</formula>
    </cfRule>
    <cfRule type="expression" dxfId="370" priority="2066">
      <formula>AND(CT6="Outdoor",CS6="")</formula>
    </cfRule>
  </conditionalFormatting>
  <conditionalFormatting sqref="CV6">
    <cfRule type="expression" dxfId="369" priority="2033">
      <formula>AND(CU6="Yes",CV6="Indoor")</formula>
    </cfRule>
    <cfRule type="expression" dxfId="368" priority="2034">
      <formula>AND(CU6="Yes",CV6="Outdoor")</formula>
    </cfRule>
    <cfRule type="expression" dxfId="367" priority="2045">
      <formula>AND(CU6="No",CV6="Outdoor")</formula>
    </cfRule>
    <cfRule type="expression" dxfId="366" priority="2046">
      <formula>AND(CU6="No",CV6="Indoor")</formula>
    </cfRule>
    <cfRule type="expression" dxfId="365" priority="2047">
      <formula>AND(CU6="Yes",CV6="")</formula>
    </cfRule>
    <cfRule type="expression" dxfId="364" priority="2048">
      <formula>AND(CU6="Yes",CV6="No Release")</formula>
    </cfRule>
  </conditionalFormatting>
  <conditionalFormatting sqref="CU6">
    <cfRule type="expression" dxfId="363" priority="2044">
      <formula>AND(CV6="Indoor",CU6="")</formula>
    </cfRule>
    <cfRule type="expression" dxfId="362" priority="2049">
      <formula>AND(CV6="Outdoor",CU6="")</formula>
    </cfRule>
  </conditionalFormatting>
  <conditionalFormatting sqref="CX6">
    <cfRule type="expression" dxfId="361" priority="2016">
      <formula>AND(CW6="Yes",CX6="Indoor")</formula>
    </cfRule>
    <cfRule type="expression" dxfId="360" priority="2017">
      <formula>AND(CW6="Yes",CX6="Outdoor")</formula>
    </cfRule>
    <cfRule type="expression" dxfId="359" priority="2028">
      <formula>AND(CW6="No",CX6="Outdoor")</formula>
    </cfRule>
    <cfRule type="expression" dxfId="358" priority="2029">
      <formula>AND(CW6="No",CX6="Indoor")</formula>
    </cfRule>
    <cfRule type="expression" dxfId="357" priority="2030">
      <formula>AND(CW6="Yes",CX6="")</formula>
    </cfRule>
    <cfRule type="expression" dxfId="356" priority="2031">
      <formula>AND(CW6="Yes",CX6="No Release")</formula>
    </cfRule>
  </conditionalFormatting>
  <conditionalFormatting sqref="CW6">
    <cfRule type="expression" dxfId="355" priority="2027">
      <formula>AND(CX6="Indoor",CW6="")</formula>
    </cfRule>
    <cfRule type="expression" dxfId="354" priority="2032">
      <formula>AND(CX6="Outdoor",CW6="")</formula>
    </cfRule>
  </conditionalFormatting>
  <conditionalFormatting sqref="CZ6">
    <cfRule type="expression" dxfId="353" priority="1999">
      <formula>AND(CY6="Yes",CZ6="Indoor")</formula>
    </cfRule>
    <cfRule type="expression" dxfId="352" priority="2000">
      <formula>AND(CY6="Yes",CZ6="Outdoor")</formula>
    </cfRule>
    <cfRule type="expression" dxfId="351" priority="2011">
      <formula>AND(CY6="No",CZ6="Outdoor")</formula>
    </cfRule>
    <cfRule type="expression" dxfId="350" priority="2012">
      <formula>AND(CY6="No",CZ6="Indoor")</formula>
    </cfRule>
    <cfRule type="expression" dxfId="349" priority="2013">
      <formula>AND(CY6="Yes",CZ6="")</formula>
    </cfRule>
    <cfRule type="expression" dxfId="348" priority="2014">
      <formula>AND(CY6="Yes",CZ6="No Release")</formula>
    </cfRule>
  </conditionalFormatting>
  <conditionalFormatting sqref="CY6">
    <cfRule type="expression" dxfId="347" priority="2010">
      <formula>AND(CZ6="Indoor",CY6="")</formula>
    </cfRule>
    <cfRule type="expression" dxfId="346" priority="2015">
      <formula>AND(CZ6="Outdoor",CY6="")</formula>
    </cfRule>
  </conditionalFormatting>
  <conditionalFormatting sqref="DB6">
    <cfRule type="expression" dxfId="345" priority="1982">
      <formula>AND(DA6="Yes",DB6="Indoor")</formula>
    </cfRule>
    <cfRule type="expression" dxfId="344" priority="1983">
      <formula>AND(DA6="Yes",DB6="Outdoor")</formula>
    </cfRule>
    <cfRule type="expression" dxfId="343" priority="1994">
      <formula>AND(DA6="No",DB6="Outdoor")</formula>
    </cfRule>
    <cfRule type="expression" dxfId="342" priority="1995">
      <formula>AND(DA6="No",DB6="Indoor")</formula>
    </cfRule>
    <cfRule type="expression" dxfId="341" priority="1996">
      <formula>AND(DA6="Yes",DB6="")</formula>
    </cfRule>
    <cfRule type="expression" dxfId="340" priority="1997">
      <formula>AND(DA6="Yes",DB6="No Release")</formula>
    </cfRule>
  </conditionalFormatting>
  <conditionalFormatting sqref="DA6">
    <cfRule type="expression" dxfId="339" priority="1993">
      <formula>AND(DB6="Indoor",DA6="")</formula>
    </cfRule>
    <cfRule type="expression" dxfId="338" priority="1998">
      <formula>AND(DB6="Outdoor",DA6="")</formula>
    </cfRule>
  </conditionalFormatting>
  <conditionalFormatting sqref="DD6">
    <cfRule type="expression" dxfId="337" priority="1948">
      <formula>AND(DC6="Yes",DD6="Indoor")</formula>
    </cfRule>
    <cfRule type="expression" dxfId="336" priority="1949">
      <formula>AND(DC6="Yes",DD6="Outdoor")</formula>
    </cfRule>
    <cfRule type="expression" dxfId="335" priority="1977">
      <formula>AND(DC6="No",DD6="Outdoor")</formula>
    </cfRule>
    <cfRule type="expression" dxfId="334" priority="1978">
      <formula>AND(DC6="No",DD6="Indoor")</formula>
    </cfRule>
    <cfRule type="expression" dxfId="333" priority="1979">
      <formula>AND(DC6="Yes",DD6="")</formula>
    </cfRule>
    <cfRule type="expression" dxfId="332" priority="1980">
      <formula>AND(DC6="Yes",DD6="No Release")</formula>
    </cfRule>
  </conditionalFormatting>
  <conditionalFormatting sqref="DC6">
    <cfRule type="expression" dxfId="331" priority="1959">
      <formula>AND(DD6="Indoor",DC6="")</formula>
    </cfRule>
    <cfRule type="expression" dxfId="330" priority="1981">
      <formula>AND(DD6="Outdoor",DC6="")</formula>
    </cfRule>
  </conditionalFormatting>
  <conditionalFormatting sqref="DF6">
    <cfRule type="expression" dxfId="329" priority="492">
      <formula>AND(DE6="Yes",DF6="Indoor")</formula>
    </cfRule>
    <cfRule type="expression" dxfId="328" priority="493">
      <formula>AND(DE6="Yes",DF6="Outdoor")</formula>
    </cfRule>
    <cfRule type="expression" dxfId="327" priority="1943">
      <formula>AND(DE6="No",DF6="Outdoor")</formula>
    </cfRule>
    <cfRule type="expression" dxfId="326" priority="1944">
      <formula>AND(DE6="No",DF6="Indoor")</formula>
    </cfRule>
    <cfRule type="expression" dxfId="325" priority="1945">
      <formula>AND(DE6="Yes",DF6="")</formula>
    </cfRule>
    <cfRule type="expression" dxfId="324" priority="1946">
      <formula>AND(DE6="Yes",DF6="No Release")</formula>
    </cfRule>
  </conditionalFormatting>
  <conditionalFormatting sqref="DE6">
    <cfRule type="expression" dxfId="323" priority="1744">
      <formula>AND(DF6="Indoor",DE6="")</formula>
    </cfRule>
    <cfRule type="expression" dxfId="322" priority="1947">
      <formula>AND(DF6="Outdoor",DE6="")</formula>
    </cfRule>
  </conditionalFormatting>
  <conditionalFormatting sqref="CF6:DF6">
    <cfRule type="expression" dxfId="321" priority="398">
      <formula>$DG6="Tier 1"</formula>
    </cfRule>
  </conditionalFormatting>
  <conditionalFormatting sqref="AG6">
    <cfRule type="expression" dxfId="320" priority="692">
      <formula>$AF6=""</formula>
    </cfRule>
    <cfRule type="expression" dxfId="319" priority="1389">
      <formula>OR($AF6="Cooling Tower", $AF6="Other (describe)")</formula>
    </cfRule>
    <cfRule type="expression" dxfId="318" priority="1414">
      <formula>AND($AF6&lt;&gt;"",$AG6&lt;&gt;"")</formula>
    </cfRule>
    <cfRule type="expression" dxfId="317" priority="1415">
      <formula>$AF6&lt;&gt;""</formula>
    </cfRule>
  </conditionalFormatting>
  <conditionalFormatting sqref="AH6">
    <cfRule type="expression" dxfId="316" priority="1390">
      <formula>$AF6=""</formula>
    </cfRule>
    <cfRule type="expression" dxfId="315" priority="1409">
      <formula>OR($AF6="Cooling Tower", $AF6="Other (describe)")</formula>
    </cfRule>
    <cfRule type="expression" dxfId="314" priority="1410">
      <formula>OR($AG6="Analyzer", $AG6="Atmospheric Relief Valve Discharge", $AG6="Auxiliary System Leak (i.e. tube oil)",$AG6="Casing Leak",$AG6="Fire Box Explosion",$AG6="Flare Liquid Carry Over / Rainout",$AG6="Flare System Leak (headers / drums / stack)",$AG6="Flow Instrument",$AG6="Fuel Leak",$AG6="Housing Leak",$AG6="Level Instrument",$AG6="Other",$AG6="Other Storage",$AG6="Packing Leak",$AG6="Pressure Instrument",$AG6="Process Tube Leak",$AG6="Relief Valve Leak",$AG6="Seal Leak",$AG6="Steam / Water Tube Leak",$AG6="Temperature Instrument",$AG6="Wall / Head Leak",$AG6="Other Compressor",$AG6="Other Pump",$AG6="Other Exchanger",$AG6="Other Pressure Vessel")</formula>
    </cfRule>
    <cfRule type="expression" dxfId="313" priority="1411">
      <formula>AND($AF6&lt;&gt;"",$AH6&lt;&gt;"")</formula>
    </cfRule>
    <cfRule type="expression" dxfId="312" priority="1412">
      <formula>$AG6&lt;&gt;""</formula>
    </cfRule>
  </conditionalFormatting>
  <conditionalFormatting sqref="BP6:CC6">
    <cfRule type="expression" dxfId="311" priority="2674">
      <formula>OR($BP6="Yes",$BR6="Yes",$BT6="Yes",$BV6="Yes",$BX6="Yes",$BZ6="Yes",$CB6="Yes")</formula>
    </cfRule>
    <cfRule type="expression" dxfId="310" priority="2675">
      <formula>OR($BH6="Yes",$BI6="Yes",$BJ6="Yes",$BK6="Yes",$BL6="Yes",$BM6="Yes",$BN6="Yes",$BO6="Yes")</formula>
    </cfRule>
  </conditionalFormatting>
  <conditionalFormatting sqref="CQ6:DF6">
    <cfRule type="expression" dxfId="309" priority="2085">
      <formula>OR($CQ6="Yes",$CS6="Yes",$CU6="Yes",$CW6="Yes",$CY6="Yes",$DA6="Yes",$DC6="Yes",$DE6="Yes")</formula>
    </cfRule>
    <cfRule type="expression" dxfId="308" priority="2095">
      <formula>OR($CI6="Yes",$CJ6="Yes",$CK6="Yes",$CL6="Yes",$CM6="Yes",$CN6="Yes",$CO6="Yes")</formula>
    </cfRule>
  </conditionalFormatting>
  <conditionalFormatting sqref="AD7:AD500">
    <cfRule type="expression" dxfId="307" priority="389">
      <formula>AND($AB7="Normal",$AD7&lt;&gt;"")</formula>
    </cfRule>
    <cfRule type="expression" dxfId="306" priority="390">
      <formula>$AB7="Normal"</formula>
    </cfRule>
  </conditionalFormatting>
  <conditionalFormatting sqref="AK7:AK500">
    <cfRule type="expression" dxfId="305" priority="198">
      <formula>AND($AJ7="Other (describe)",$AK7&lt;&gt;"")</formula>
    </cfRule>
    <cfRule type="expression" dxfId="304" priority="396">
      <formula>$AJ7="Other (describe)"</formula>
    </cfRule>
  </conditionalFormatting>
  <conditionalFormatting sqref="AA7:AA500">
    <cfRule type="expression" dxfId="303" priority="205">
      <formula>AND($Z7="Other (describe)",$AA7&lt;&gt;"")</formula>
    </cfRule>
    <cfRule type="expression" dxfId="302" priority="392">
      <formula>$Z7="Other (describe)"</formula>
    </cfRule>
  </conditionalFormatting>
  <conditionalFormatting sqref="AD7:AD500">
    <cfRule type="expression" dxfId="299" priority="203">
      <formula>$AB7 = ""</formula>
    </cfRule>
    <cfRule type="expression" dxfId="298" priority="397">
      <formula>$AB7&lt;&gt;"Normal"</formula>
    </cfRule>
  </conditionalFormatting>
  <conditionalFormatting sqref="DH7:DH500">
    <cfRule type="expression" dxfId="297" priority="197">
      <formula>AND(OR(AX7&gt;0,AY7&gt;0,AZ7&gt;0,BA7&gt;0,BB7&gt;0,BC7&gt;0,BD7="yes",BE7="yes",BF7="yes",BG7="via Downstream Destructive Device",BG7="Directly to Atmosphere",BH7="yes",BI7="yes",BJ7="yes",BK7="yes",BL7="Yes",BM7="Yes",BN7="Yes",BO7="Yes",BP7="Yes",BR7="Yes",BT7="Yes",BU7="Yes",BX7="Yes",BZ7="Yes",CB7="Yes"),$DH7&lt;&gt;"")</formula>
    </cfRule>
    <cfRule type="expression" dxfId="296" priority="387">
      <formula>OR(AX7&gt;0,AY7&gt;0,AZ7&gt;0,BA7&gt;0,BB7&gt;0,BC7&gt;0,BD7="yes",BE7="yes",BF7="yes",BG7="via Downstream Destructive Device",BG7="Directly to Atmosphere",BH7="yes",BI7="yes",BJ7="yes",BK7="yes",BL7="Yes",BM7="Yes",BN7="Yes",BO7="Yes",BP7="Yes",BR7="Yes",BT7="Yes",BU7="Yes",BX7="Yes",BZ7="Yes",CB7="Yes")</formula>
    </cfRule>
    <cfRule type="expression" dxfId="295" priority="395">
      <formula>DG7="Tier 2"</formula>
    </cfRule>
  </conditionalFormatting>
  <conditionalFormatting sqref="AE7:AE500">
    <cfRule type="expression" dxfId="294" priority="202">
      <formula>$AB7=""</formula>
    </cfRule>
    <cfRule type="expression" dxfId="293" priority="383">
      <formula>$AB7&lt;&gt;"normal"</formula>
    </cfRule>
    <cfRule type="expression" dxfId="292" priority="384">
      <formula>AND($AD7="other (describe)",$AE7&lt;&gt;"")</formula>
    </cfRule>
    <cfRule type="expression" dxfId="291" priority="385">
      <formula>$AD7="other (describe)"</formula>
    </cfRule>
  </conditionalFormatting>
  <conditionalFormatting sqref="BQ7:BQ500">
    <cfRule type="expression" dxfId="290" priority="321">
      <formula>AND(BP7="Yes",BQ7="Indoor")</formula>
    </cfRule>
    <cfRule type="expression" dxfId="289" priority="322">
      <formula>AND(BP7="Yes",BQ7="Outdoor")</formula>
    </cfRule>
    <cfRule type="expression" dxfId="288" priority="376">
      <formula>AND(BP7="No",BQ7="Outdoor")</formula>
    </cfRule>
    <cfRule type="expression" dxfId="287" priority="377">
      <formula>AND(BP7="No",BQ7="Indoor")</formula>
    </cfRule>
    <cfRule type="expression" dxfId="286" priority="378">
      <formula>AND(BP7="Yes",BQ7="")</formula>
    </cfRule>
    <cfRule type="expression" dxfId="285" priority="379">
      <formula>AND(BP7="Yes",BQ7="No Release")</formula>
    </cfRule>
  </conditionalFormatting>
  <conditionalFormatting sqref="BP7:BP500">
    <cfRule type="expression" dxfId="284" priority="375">
      <formula>AND(BQ7="Indoor",BP7="")</formula>
    </cfRule>
    <cfRule type="expression" dxfId="283" priority="380">
      <formula>AND(BQ7="Outdoor",BP7="")</formula>
    </cfRule>
  </conditionalFormatting>
  <conditionalFormatting sqref="BG7:BG500">
    <cfRule type="expression" dxfId="282" priority="364">
      <formula>AND($BK7="yes",$BG7="No")</formula>
    </cfRule>
    <cfRule type="expression" dxfId="281" priority="365">
      <formula>AND($BJ7="yes",$BG7="No")</formula>
    </cfRule>
    <cfRule type="expression" dxfId="280" priority="366">
      <formula>AND($BI7="yes",$BG7="No")</formula>
    </cfRule>
    <cfRule type="expression" dxfId="279" priority="367">
      <formula>AND($BH7="yes",$BG7="No")</formula>
    </cfRule>
    <cfRule type="expression" dxfId="278" priority="368">
      <formula>AND($BK7="yes",$BG7="")</formula>
    </cfRule>
    <cfRule type="expression" dxfId="277" priority="369">
      <formula>AND($BJ7="yes",$BG7="")</formula>
    </cfRule>
    <cfRule type="expression" dxfId="276" priority="370">
      <formula>AND($BI7="yes",$BG7="")</formula>
    </cfRule>
    <cfRule type="expression" dxfId="275" priority="371">
      <formula>AND($BH7="yes",$BG7="")</formula>
    </cfRule>
  </conditionalFormatting>
  <conditionalFormatting sqref="CI7:CL500">
    <cfRule type="expression" dxfId="274" priority="327">
      <formula>AND($CH7="",$CI7:$CL7="")</formula>
    </cfRule>
    <cfRule type="expression" dxfId="273" priority="328">
      <formula>AND($CH7="",$CK7="NO")</formula>
    </cfRule>
    <cfRule type="expression" dxfId="272" priority="329">
      <formula>AND($CH7="",$CJ7="NO")</formula>
    </cfRule>
    <cfRule type="expression" dxfId="271" priority="330">
      <formula>AND($CH7="",$CI7="NO")</formula>
    </cfRule>
    <cfRule type="expression" dxfId="270" priority="331">
      <formula>AND($CH7="",$CL7="NO")</formula>
    </cfRule>
    <cfRule type="expression" dxfId="269" priority="332">
      <formula>AND($CH7&lt;&gt;"NO",$CI7="yes")</formula>
    </cfRule>
    <cfRule type="expression" dxfId="268" priority="333">
      <formula>AND($CH7&lt;&gt;"NO",$CJ7="yes")</formula>
    </cfRule>
    <cfRule type="expression" dxfId="267" priority="334">
      <formula>AND($CH7&lt;&gt;"NO",$CK7="yes")</formula>
    </cfRule>
    <cfRule type="expression" dxfId="266" priority="335">
      <formula>AND($CH7&lt;&gt;"NO",$CL7="yes")</formula>
    </cfRule>
    <cfRule type="expression" dxfId="265" priority="336">
      <formula>AND($CH7&lt;&gt;"NO",$CL7="no")</formula>
    </cfRule>
    <cfRule type="expression" dxfId="264" priority="337">
      <formula>AND($CH7&lt;&gt;"NO",$CI7="no")</formula>
    </cfRule>
    <cfRule type="expression" dxfId="263" priority="338">
      <formula>AND($CH7&lt;&gt;"NO",$CJ7="no")</formula>
    </cfRule>
    <cfRule type="expression" dxfId="262" priority="339">
      <formula>AND($CH7&lt;&gt;"NO",$CK7="no")</formula>
    </cfRule>
    <cfRule type="expression" dxfId="261" priority="340">
      <formula>AND($CH7&lt;&gt;"NO",$CK7="")</formula>
    </cfRule>
    <cfRule type="expression" dxfId="260" priority="341">
      <formula>AND($CH7&lt;&gt;"NO",$CI7="")</formula>
    </cfRule>
    <cfRule type="expression" dxfId="259" priority="350">
      <formula>AND($CH7&lt;&gt;"NO",$CL7="")</formula>
    </cfRule>
    <cfRule type="expression" dxfId="258" priority="351">
      <formula>AND($CH7&lt;&gt;"NO",$CJ7="")</formula>
    </cfRule>
    <cfRule type="expression" dxfId="257" priority="352">
      <formula>$CH7="NO"</formula>
    </cfRule>
  </conditionalFormatting>
  <conditionalFormatting sqref="CH7:CH500">
    <cfRule type="expression" dxfId="256" priority="342">
      <formula>AND($CL7="yes",$CH7="No")</formula>
    </cfRule>
    <cfRule type="expression" dxfId="255" priority="343">
      <formula>AND($CK7="yes",$CH7="No")</formula>
    </cfRule>
    <cfRule type="expression" dxfId="254" priority="344">
      <formula>AND($CJ7="yes",$CH7="No")</formula>
    </cfRule>
    <cfRule type="expression" dxfId="253" priority="345">
      <formula>AND($CI7="yes",$CH7="No")</formula>
    </cfRule>
    <cfRule type="expression" dxfId="252" priority="346">
      <formula>AND($CK7="yes",$CH7="")</formula>
    </cfRule>
    <cfRule type="expression" dxfId="251" priority="347">
      <formula>AND($CJ7="yes",$CH7="")</formula>
    </cfRule>
    <cfRule type="expression" dxfId="250" priority="348">
      <formula>AND($CI7="yes",$CH7="")</formula>
    </cfRule>
    <cfRule type="expression" dxfId="249" priority="349">
      <formula>AND($CL7="yes",$CH7="")</formula>
    </cfRule>
  </conditionalFormatting>
  <conditionalFormatting sqref="BG7:BK500">
    <cfRule type="expression" dxfId="248" priority="323">
      <formula>AND($BG7="",$BH7:$BK7="")</formula>
    </cfRule>
  </conditionalFormatting>
  <conditionalFormatting sqref="BH7:BK500">
    <cfRule type="expression" dxfId="247" priority="324">
      <formula>AND($BG7="",$BK7="NO")</formula>
    </cfRule>
    <cfRule type="expression" dxfId="246" priority="325">
      <formula>AND($BG7="",$BJ7="NO")</formula>
    </cfRule>
    <cfRule type="expression" dxfId="245" priority="326">
      <formula>AND($BG7="",$BI7="NO")</formula>
    </cfRule>
    <cfRule type="expression" dxfId="244" priority="353">
      <formula>AND($BG7="",$BH7="NO")</formula>
    </cfRule>
    <cfRule type="expression" dxfId="243" priority="354">
      <formula>AND($BG7&lt;&gt;"NO",$BK7="yes")</formula>
    </cfRule>
    <cfRule type="expression" dxfId="242" priority="355">
      <formula>AND($BG7&lt;&gt;"NO",$BJ7="yes")</formula>
    </cfRule>
    <cfRule type="expression" dxfId="241" priority="356">
      <formula>AND($BG7&lt;&gt;"NO",$BI7="yes")</formula>
    </cfRule>
    <cfRule type="expression" dxfId="240" priority="357">
      <formula>AND($BG7&lt;&gt;"NO",$BH7="yes")</formula>
    </cfRule>
    <cfRule type="expression" dxfId="239" priority="358">
      <formula>AND($BG7&lt;&gt;"NO",$BH7="no")</formula>
    </cfRule>
    <cfRule type="expression" dxfId="238" priority="359">
      <formula>AND($BG7&lt;&gt;"NO",$BI7="no")</formula>
    </cfRule>
    <cfRule type="expression" dxfId="237" priority="360">
      <formula>AND($BG7&lt;&gt;"NO",$BJ7="no")</formula>
    </cfRule>
    <cfRule type="expression" dxfId="236" priority="361">
      <formula>AND($BG7&lt;&gt;"NO",$BK7="no")</formula>
    </cfRule>
    <cfRule type="expression" dxfId="235" priority="362">
      <formula>AND($BG7&lt;&gt;"NO",$BK7="")</formula>
    </cfRule>
    <cfRule type="expression" dxfId="234" priority="363">
      <formula>AND($BG7&lt;&gt;"NO",$BJ7="")</formula>
    </cfRule>
    <cfRule type="expression" dxfId="233" priority="372">
      <formula>AND($BG7&lt;&gt;"NO",$BH7="")</formula>
    </cfRule>
    <cfRule type="expression" dxfId="232" priority="373">
      <formula>AND($BG7&lt;&gt;"NO",$BI7="")</formula>
    </cfRule>
    <cfRule type="expression" dxfId="231" priority="374">
      <formula>$BG7="NO"</formula>
    </cfRule>
  </conditionalFormatting>
  <conditionalFormatting sqref="BS7:BS500">
    <cfRule type="expression" dxfId="230" priority="313">
      <formula>AND(BR7="Yes",BS7="Indoor")</formula>
    </cfRule>
    <cfRule type="expression" dxfId="229" priority="314">
      <formula>AND(BR7="Yes",BS7="Outdoor")</formula>
    </cfRule>
    <cfRule type="expression" dxfId="228" priority="316">
      <formula>AND(BR7="No",BS7="Outdoor")</formula>
    </cfRule>
    <cfRule type="expression" dxfId="227" priority="317">
      <formula>AND(BR7="No",BS7="Indoor")</formula>
    </cfRule>
    <cfRule type="expression" dxfId="226" priority="318">
      <formula>AND(BR7="Yes",BS7="")</formula>
    </cfRule>
    <cfRule type="expression" dxfId="225" priority="319">
      <formula>AND(BR7="Yes",BS7="No Release")</formula>
    </cfRule>
  </conditionalFormatting>
  <conditionalFormatting sqref="BR7:BR500">
    <cfRule type="expression" dxfId="224" priority="315">
      <formula>AND(BS7="Indoor",BR7="")</formula>
    </cfRule>
    <cfRule type="expression" dxfId="223" priority="320">
      <formula>AND(BS7="Outdoor",BR7="")</formula>
    </cfRule>
  </conditionalFormatting>
  <conditionalFormatting sqref="BU7:BU500">
    <cfRule type="expression" dxfId="222" priority="306">
      <formula>AND(BT7="Yes",BU7="Indoor")</formula>
    </cfRule>
    <cfRule type="expression" dxfId="221" priority="307">
      <formula>AND(BT7="Yes",BU7="Outdoor")</formula>
    </cfRule>
    <cfRule type="expression" dxfId="220" priority="309">
      <formula>AND(BT7="No",BU7="Outdoor")</formula>
    </cfRule>
    <cfRule type="expression" dxfId="219" priority="310">
      <formula>AND(BT7="No",BU7="Indoor")</formula>
    </cfRule>
    <cfRule type="expression" dxfId="218" priority="311">
      <formula>AND(BT7="Yes",BU7="")</formula>
    </cfRule>
    <cfRule type="expression" dxfId="217" priority="312">
      <formula>AND(BT7="Yes",BU7="No Release")</formula>
    </cfRule>
  </conditionalFormatting>
  <conditionalFormatting sqref="BT7:BT500">
    <cfRule type="expression" dxfId="216" priority="189">
      <formula>AND(BU7="Outdoor",BT7="")</formula>
    </cfRule>
    <cfRule type="expression" dxfId="215" priority="308">
      <formula>AND(BU7="Indoor",BT7="")</formula>
    </cfRule>
  </conditionalFormatting>
  <conditionalFormatting sqref="BW7:BW500">
    <cfRule type="expression" dxfId="214" priority="298">
      <formula>AND(BV7="Yes",BW7="Indoor")</formula>
    </cfRule>
    <cfRule type="expression" dxfId="213" priority="299">
      <formula>AND(BV7="Yes",BW7="Outdoor")</formula>
    </cfRule>
    <cfRule type="expression" dxfId="212" priority="301">
      <formula>AND(BV7="No",BW7="Outdoor")</formula>
    </cfRule>
    <cfRule type="expression" dxfId="211" priority="302">
      <formula>AND(BV7="No",BW7="Indoor")</formula>
    </cfRule>
    <cfRule type="expression" dxfId="210" priority="303">
      <formula>AND(BV7="Yes",BW7="")</formula>
    </cfRule>
    <cfRule type="expression" dxfId="209" priority="304">
      <formula>AND(BV7="Yes",BW7="No Release")</formula>
    </cfRule>
  </conditionalFormatting>
  <conditionalFormatting sqref="BV7:BV500">
    <cfRule type="expression" dxfId="208" priority="300">
      <formula>AND(BW7="Indoor",BV7="")</formula>
    </cfRule>
    <cfRule type="expression" dxfId="207" priority="305">
      <formula>AND(BW7="Outdoor",BV7="")</formula>
    </cfRule>
  </conditionalFormatting>
  <conditionalFormatting sqref="BY7:BY500">
    <cfRule type="expression" dxfId="206" priority="290">
      <formula>AND(BX7="Yes",BY7="Indoor")</formula>
    </cfRule>
    <cfRule type="expression" dxfId="205" priority="291">
      <formula>AND(BX7="Yes",BY7="Outdoor")</formula>
    </cfRule>
    <cfRule type="expression" dxfId="204" priority="293">
      <formula>AND(BX7="No",BY7="Outdoor")</formula>
    </cfRule>
    <cfRule type="expression" dxfId="203" priority="294">
      <formula>AND(BX7="No",BY7="Indoor")</formula>
    </cfRule>
    <cfRule type="expression" dxfId="202" priority="295">
      <formula>AND(BX7="Yes",BY7="")</formula>
    </cfRule>
    <cfRule type="expression" dxfId="201" priority="296">
      <formula>AND(BX7="Yes",BY7="No Release")</formula>
    </cfRule>
  </conditionalFormatting>
  <conditionalFormatting sqref="BX7:BX500">
    <cfRule type="expression" dxfId="200" priority="292">
      <formula>AND(BY7="Indoor",BX7="")</formula>
    </cfRule>
    <cfRule type="expression" dxfId="199" priority="297">
      <formula>AND(BY7="Outdoor",BX7="")</formula>
    </cfRule>
  </conditionalFormatting>
  <conditionalFormatting sqref="CA7:CA500">
    <cfRule type="expression" dxfId="198" priority="282">
      <formula>AND(BZ7="Yes",CA7="Indoor")</formula>
    </cfRule>
    <cfRule type="expression" dxfId="197" priority="283">
      <formula>AND(BZ7="Yes",CA7="Outdoor")</formula>
    </cfRule>
    <cfRule type="expression" dxfId="196" priority="285">
      <formula>AND(BZ7="No",CA7="Outdoor")</formula>
    </cfRule>
    <cfRule type="expression" dxfId="195" priority="286">
      <formula>AND(BZ7="No",CA7="Indoor")</formula>
    </cfRule>
    <cfRule type="expression" dxfId="194" priority="287">
      <formula>AND(BZ7="Yes",CA7="")</formula>
    </cfRule>
    <cfRule type="expression" dxfId="193" priority="288">
      <formula>AND(BZ7="Yes",CA7="No Release")</formula>
    </cfRule>
  </conditionalFormatting>
  <conditionalFormatting sqref="BZ7:BZ500">
    <cfRule type="expression" dxfId="192" priority="284">
      <formula>AND(CA7="Indoor",BZ7="")</formula>
    </cfRule>
    <cfRule type="expression" dxfId="191" priority="289">
      <formula>AND(CA7="Outdoor",BZ7="")</formula>
    </cfRule>
  </conditionalFormatting>
  <conditionalFormatting sqref="CC7:CC500">
    <cfRule type="expression" dxfId="190" priority="190">
      <formula>AND(CB7="Yes",CC7="Indoor")</formula>
    </cfRule>
    <cfRule type="expression" dxfId="189" priority="194">
      <formula>AND(CB7="Yes",CC7="Outdoor")</formula>
    </cfRule>
    <cfRule type="expression" dxfId="188" priority="277">
      <formula>AND(CB7="No",CC7="Outdoor")</formula>
    </cfRule>
    <cfRule type="expression" dxfId="187" priority="278">
      <formula>AND(CB7="No",CC7="Indoor")</formula>
    </cfRule>
    <cfRule type="expression" dxfId="186" priority="279">
      <formula>AND(CB7="Yes",CC7="")</formula>
    </cfRule>
    <cfRule type="expression" dxfId="185" priority="280">
      <formula>AND(CB7="Yes",CC7="No Release")</formula>
    </cfRule>
  </conditionalFormatting>
  <conditionalFormatting sqref="CB7:CB500">
    <cfRule type="expression" dxfId="184" priority="276">
      <formula>AND(CC7="Indoor",CB7="")</formula>
    </cfRule>
    <cfRule type="expression" dxfId="183" priority="281">
      <formula>AND(CC7="Outdoor",CB7="")</formula>
    </cfRule>
  </conditionalFormatting>
  <conditionalFormatting sqref="CR7:CR500">
    <cfRule type="expression" dxfId="182" priority="266">
      <formula>AND(CQ7="Yes",CR7="Indoor")</formula>
    </cfRule>
    <cfRule type="expression" dxfId="181" priority="267">
      <formula>AND(CQ7="Yes",CR7="Outdoor")</formula>
    </cfRule>
    <cfRule type="expression" dxfId="180" priority="269">
      <formula>AND(CQ7="No",CR7="Outdoor")</formula>
    </cfRule>
    <cfRule type="expression" dxfId="179" priority="270">
      <formula>AND(CQ7="No",CR7="Indoor")</formula>
    </cfRule>
    <cfRule type="expression" dxfId="178" priority="271">
      <formula>AND(CQ7="Yes",CR7="")</formula>
    </cfRule>
    <cfRule type="expression" dxfId="177" priority="272">
      <formula>AND(CQ7="Yes",CR7="No Release")</formula>
    </cfRule>
  </conditionalFormatting>
  <conditionalFormatting sqref="CQ7:CQ500">
    <cfRule type="expression" dxfId="176" priority="268">
      <formula>AND(CR7="Indoor",CQ7="")</formula>
    </cfRule>
    <cfRule type="expression" dxfId="175" priority="273">
      <formula>AND(CR7="Outdoor",CQ7="")</formula>
    </cfRule>
  </conditionalFormatting>
  <conditionalFormatting sqref="CT7:CT500">
    <cfRule type="expression" dxfId="174" priority="258">
      <formula>AND(CS7="Yes",CT7="Indoor")</formula>
    </cfRule>
    <cfRule type="expression" dxfId="173" priority="259">
      <formula>AND(CS7="Yes",CT7="Outdoor")</formula>
    </cfRule>
    <cfRule type="expression" dxfId="172" priority="261">
      <formula>AND(CS7="No",CT7="Outdoor")</formula>
    </cfRule>
    <cfRule type="expression" dxfId="171" priority="262">
      <formula>AND(CS7="No",CT7="Indoor")</formula>
    </cfRule>
    <cfRule type="expression" dxfId="170" priority="263">
      <formula>AND(CS7="Yes",CT7="")</formula>
    </cfRule>
    <cfRule type="expression" dxfId="169" priority="264">
      <formula>AND(CS7="Yes",CT7="No Release")</formula>
    </cfRule>
  </conditionalFormatting>
  <conditionalFormatting sqref="CS7:CS500">
    <cfRule type="expression" dxfId="168" priority="260">
      <formula>AND(CT7="Indoor",CS7="")</formula>
    </cfRule>
    <cfRule type="expression" dxfId="167" priority="265">
      <formula>AND(CT7="Outdoor",CS7="")</formula>
    </cfRule>
  </conditionalFormatting>
  <conditionalFormatting sqref="CV7:CV500">
    <cfRule type="expression" dxfId="166" priority="250">
      <formula>AND(CU7="Yes",CV7="Indoor")</formula>
    </cfRule>
    <cfRule type="expression" dxfId="165" priority="251">
      <formula>AND(CU7="Yes",CV7="Outdoor")</formula>
    </cfRule>
    <cfRule type="expression" dxfId="164" priority="253">
      <formula>AND(CU7="No",CV7="Outdoor")</formula>
    </cfRule>
    <cfRule type="expression" dxfId="163" priority="254">
      <formula>AND(CU7="No",CV7="Indoor")</formula>
    </cfRule>
    <cfRule type="expression" dxfId="162" priority="255">
      <formula>AND(CU7="Yes",CV7="")</formula>
    </cfRule>
    <cfRule type="expression" dxfId="161" priority="256">
      <formula>AND(CU7="Yes",CV7="No Release")</formula>
    </cfRule>
  </conditionalFormatting>
  <conditionalFormatting sqref="CU7:CU500">
    <cfRule type="expression" dxfId="160" priority="252">
      <formula>AND(CV7="Indoor",CU7="")</formula>
    </cfRule>
    <cfRule type="expression" dxfId="159" priority="257">
      <formula>AND(CV7="Outdoor",CU7="")</formula>
    </cfRule>
  </conditionalFormatting>
  <conditionalFormatting sqref="CX7:CX500">
    <cfRule type="expression" dxfId="158" priority="242">
      <formula>AND(CW7="Yes",CX7="Indoor")</formula>
    </cfRule>
    <cfRule type="expression" dxfId="157" priority="243">
      <formula>AND(CW7="Yes",CX7="Outdoor")</formula>
    </cfRule>
    <cfRule type="expression" dxfId="156" priority="245">
      <formula>AND(CW7="No",CX7="Outdoor")</formula>
    </cfRule>
    <cfRule type="expression" dxfId="155" priority="246">
      <formula>AND(CW7="No",CX7="Indoor")</formula>
    </cfRule>
    <cfRule type="expression" dxfId="154" priority="247">
      <formula>AND(CW7="Yes",CX7="")</formula>
    </cfRule>
    <cfRule type="expression" dxfId="153" priority="248">
      <formula>AND(CW7="Yes",CX7="No Release")</formula>
    </cfRule>
  </conditionalFormatting>
  <conditionalFormatting sqref="CW7:CW500">
    <cfRule type="expression" dxfId="152" priority="244">
      <formula>AND(CX7="Indoor",CW7="")</formula>
    </cfRule>
    <cfRule type="expression" dxfId="151" priority="249">
      <formula>AND(CX7="Outdoor",CW7="")</formula>
    </cfRule>
  </conditionalFormatting>
  <conditionalFormatting sqref="CZ7:CZ500">
    <cfRule type="expression" dxfId="150" priority="234">
      <formula>AND(CY7="Yes",CZ7="Indoor")</formula>
    </cfRule>
    <cfRule type="expression" dxfId="149" priority="235">
      <formula>AND(CY7="Yes",CZ7="Outdoor")</formula>
    </cfRule>
    <cfRule type="expression" dxfId="148" priority="237">
      <formula>AND(CY7="No",CZ7="Outdoor")</formula>
    </cfRule>
    <cfRule type="expression" dxfId="147" priority="238">
      <formula>AND(CY7="No",CZ7="Indoor")</formula>
    </cfRule>
    <cfRule type="expression" dxfId="146" priority="239">
      <formula>AND(CY7="Yes",CZ7="")</formula>
    </cfRule>
    <cfRule type="expression" dxfId="145" priority="240">
      <formula>AND(CY7="Yes",CZ7="No Release")</formula>
    </cfRule>
  </conditionalFormatting>
  <conditionalFormatting sqref="CY7:CY500">
    <cfRule type="expression" dxfId="144" priority="236">
      <formula>AND(CZ7="Indoor",CY7="")</formula>
    </cfRule>
    <cfRule type="expression" dxfId="143" priority="241">
      <formula>AND(CZ7="Outdoor",CY7="")</formula>
    </cfRule>
  </conditionalFormatting>
  <conditionalFormatting sqref="DB7:DB500">
    <cfRule type="expression" dxfId="142" priority="226">
      <formula>AND(DA7="Yes",DB7="Indoor")</formula>
    </cfRule>
    <cfRule type="expression" dxfId="141" priority="227">
      <formula>AND(DA7="Yes",DB7="Outdoor")</formula>
    </cfRule>
    <cfRule type="expression" dxfId="140" priority="229">
      <formula>AND(DA7="No",DB7="Outdoor")</formula>
    </cfRule>
    <cfRule type="expression" dxfId="139" priority="230">
      <formula>AND(DA7="No",DB7="Indoor")</formula>
    </cfRule>
    <cfRule type="expression" dxfId="138" priority="231">
      <formula>AND(DA7="Yes",DB7="")</formula>
    </cfRule>
    <cfRule type="expression" dxfId="137" priority="232">
      <formula>AND(DA7="Yes",DB7="No Release")</formula>
    </cfRule>
  </conditionalFormatting>
  <conditionalFormatting sqref="DA7:DA500">
    <cfRule type="expression" dxfId="136" priority="228">
      <formula>AND(DB7="Indoor",DA7="")</formula>
    </cfRule>
    <cfRule type="expression" dxfId="135" priority="233">
      <formula>AND(DB7="Outdoor",DA7="")</formula>
    </cfRule>
  </conditionalFormatting>
  <conditionalFormatting sqref="DD7:DD500">
    <cfRule type="expression" dxfId="134" priority="218">
      <formula>AND(DC7="Yes",DD7="Indoor")</formula>
    </cfRule>
    <cfRule type="expression" dxfId="133" priority="219">
      <formula>AND(DC7="Yes",DD7="Outdoor")</formula>
    </cfRule>
    <cfRule type="expression" dxfId="132" priority="221">
      <formula>AND(DC7="No",DD7="Outdoor")</formula>
    </cfRule>
    <cfRule type="expression" dxfId="131" priority="222">
      <formula>AND(DC7="No",DD7="Indoor")</formula>
    </cfRule>
    <cfRule type="expression" dxfId="130" priority="223">
      <formula>AND(DC7="Yes",DD7="")</formula>
    </cfRule>
    <cfRule type="expression" dxfId="129" priority="224">
      <formula>AND(DC7="Yes",DD7="No Release")</formula>
    </cfRule>
  </conditionalFormatting>
  <conditionalFormatting sqref="DC7:DC500">
    <cfRule type="expression" dxfId="128" priority="220">
      <formula>AND(DD7="Indoor",DC7="")</formula>
    </cfRule>
    <cfRule type="expression" dxfId="127" priority="225">
      <formula>AND(DD7="Outdoor",DC7="")</formula>
    </cfRule>
  </conditionalFormatting>
  <conditionalFormatting sqref="DF7:DF500">
    <cfRule type="expression" dxfId="126" priority="187">
      <formula>AND(DE7="Yes",DF7="Indoor")</formula>
    </cfRule>
    <cfRule type="expression" dxfId="125" priority="188">
      <formula>AND(DE7="Yes",DF7="Outdoor")</formula>
    </cfRule>
    <cfRule type="expression" dxfId="124" priority="213">
      <formula>AND(DE7="No",DF7="Outdoor")</formula>
    </cfRule>
    <cfRule type="expression" dxfId="123" priority="214">
      <formula>AND(DE7="No",DF7="Indoor")</formula>
    </cfRule>
    <cfRule type="expression" dxfId="122" priority="215">
      <formula>AND(DE7="Yes",DF7="")</formula>
    </cfRule>
    <cfRule type="expression" dxfId="121" priority="216">
      <formula>AND(DE7="Yes",DF7="No Release")</formula>
    </cfRule>
  </conditionalFormatting>
  <conditionalFormatting sqref="DE7:DE500">
    <cfRule type="expression" dxfId="120" priority="212">
      <formula>AND(DF7="Indoor",DE7="")</formula>
    </cfRule>
    <cfRule type="expression" dxfId="119" priority="217">
      <formula>AND(DF7="Outdoor",DE7="")</formula>
    </cfRule>
  </conditionalFormatting>
  <conditionalFormatting sqref="CF7:DF500">
    <cfRule type="expression" dxfId="118" priority="186">
      <formula>$DG7="Tier 1"</formula>
    </cfRule>
  </conditionalFormatting>
  <conditionalFormatting sqref="BP7:CC500">
    <cfRule type="expression" dxfId="117" priority="381">
      <formula>OR($BP7="Yes",$BR7="Yes",$BT7="Yes",$BV7="Yes",$BX7="Yes",$BZ7="Yes",$CB7="Yes")</formula>
    </cfRule>
    <cfRule type="expression" dxfId="116" priority="382">
      <formula>OR($BH7="Yes",$BI7="Yes",$BJ7="Yes",$BK7="Yes",$BL7="Yes",$BM7="Yes",$BN7="Yes",$BO7="Yes")</formula>
    </cfRule>
  </conditionalFormatting>
  <conditionalFormatting sqref="CQ7:DF500">
    <cfRule type="expression" dxfId="115" priority="274">
      <formula>OR($CQ7="Yes",$CS7="Yes",$CU7="Yes",$CW7="Yes",$CY7="Yes",$DA7="Yes",$DC7="Yes",$DE7="Yes")</formula>
    </cfRule>
    <cfRule type="expression" dxfId="114" priority="275">
      <formula>OR($CI7="Yes",$CJ7="Yes",$CK7="Yes",$CL7="Yes",$CM7="Yes",$CN7="Yes",$CO7="Yes")</formula>
    </cfRule>
  </conditionalFormatting>
  <conditionalFormatting sqref="AG7:AG500">
    <cfRule type="expression" dxfId="113" priority="165">
      <formula>$AF7=""</formula>
    </cfRule>
    <cfRule type="expression" dxfId="112" priority="167">
      <formula>OR($AF7="Cooling Tower", $AF7="Other (describe)")</formula>
    </cfRule>
    <cfRule type="expression" dxfId="111" priority="173">
      <formula>AND($AF7&lt;&gt;"",$AG7&lt;&gt;"")</formula>
    </cfRule>
    <cfRule type="expression" dxfId="110" priority="174">
      <formula>$AF7&lt;&gt;""</formula>
    </cfRule>
  </conditionalFormatting>
  <conditionalFormatting sqref="AH7:AH500">
    <cfRule type="expression" dxfId="109" priority="168">
      <formula>$AF7=""</formula>
    </cfRule>
    <cfRule type="expression" dxfId="108" priority="169">
      <formula>OR($AF7="Cooling Tower", $AF7="Other (describe)")</formula>
    </cfRule>
    <cfRule type="expression" dxfId="107" priority="170">
      <formula>OR($AG7="Analyzer", $AG7="Atmospheric Relief Valve Discharge", $AG7="Auxiliary System Leak (i.e. tube oil)",$AG7="Casing Leak",$AG7="Fire Box Explosion",$AG7="Flare Liquid Carry Over / Rainout",$AG7="Flare System Leak (headers / drums / stack)",$AG7="Flow Instrument",$AG7="Fuel Leak",$AG7="Housing Leak",$AG7="Level Instrument",$AG7="Other",$AG7="Other Storage",$AG7="Packing Leak",$AG7="Pressure Instrument",$AG7="Process Tube Leak",$AG7="Relief Valve Leak",$AG7="Seal Leak",$AG7="Steam / Water Tube Leak",$AG7="Temperature Instrument",$AG7="Wall / Head Leak",$AG7="Other Compressor",$AG7="Other Pump",$AG7="Other Exchanger",$AG7="Other Pressure Vessel")</formula>
    </cfRule>
    <cfRule type="expression" dxfId="106" priority="171">
      <formula>AND($AF7&lt;&gt;"",$AH7&lt;&gt;"")</formula>
    </cfRule>
    <cfRule type="expression" dxfId="105" priority="172">
      <formula>$AG7&lt;&gt;""</formula>
    </cfRule>
  </conditionalFormatting>
  <conditionalFormatting sqref="AL3:AL4">
    <cfRule type="expression" dxfId="104" priority="158">
      <formula>COUNTIF($AL3:$AN3,"Yes")&gt;3</formula>
    </cfRule>
  </conditionalFormatting>
  <conditionalFormatting sqref="AO6">
    <cfRule type="expression" dxfId="103" priority="63">
      <formula>AO6&lt;&gt;""</formula>
    </cfRule>
    <cfRule type="expression" dxfId="102" priority="143">
      <formula>AL6="Other (describe)"</formula>
    </cfRule>
    <cfRule type="expression" dxfId="101" priority="144">
      <formula>AM6="Other (describe)"</formula>
    </cfRule>
    <cfRule type="expression" dxfId="100" priority="145">
      <formula>AN6="Other (describe)"</formula>
    </cfRule>
  </conditionalFormatting>
  <conditionalFormatting sqref="AM6">
    <cfRule type="expression" dxfId="99" priority="137">
      <formula>AL6=""</formula>
    </cfRule>
    <cfRule type="expression" dxfId="98" priority="138">
      <formula>AM6&lt;&gt;""</formula>
    </cfRule>
    <cfRule type="expression" dxfId="97" priority="139">
      <formula>AL6&lt;&gt;"Other (describe)"</formula>
    </cfRule>
  </conditionalFormatting>
  <conditionalFormatting sqref="AN6">
    <cfRule type="expression" dxfId="96" priority="130">
      <formula>AN6&lt;&gt;""</formula>
    </cfRule>
    <cfRule type="expression" dxfId="95" priority="131">
      <formula>AL6=""</formula>
    </cfRule>
    <cfRule type="expression" dxfId="94" priority="132">
      <formula>AM6="Other (describe)"</formula>
    </cfRule>
    <cfRule type="expression" dxfId="93" priority="133">
      <formula>AM6="Operating"</formula>
    </cfRule>
    <cfRule type="expression" dxfId="92" priority="134">
      <formula>AM6="Maintenance"</formula>
    </cfRule>
    <cfRule type="expression" dxfId="91" priority="135">
      <formula>AM6="Contractor"</formula>
    </cfRule>
    <cfRule type="expression" dxfId="90" priority="136">
      <formula>AL6&lt;&gt;"Procedures"</formula>
    </cfRule>
  </conditionalFormatting>
  <conditionalFormatting sqref="AM6">
    <cfRule type="expression" dxfId="89" priority="124">
      <formula>AL6=""</formula>
    </cfRule>
    <cfRule type="expression" dxfId="88" priority="125">
      <formula>AM6&lt;&gt;""</formula>
    </cfRule>
    <cfRule type="expression" dxfId="87" priority="126">
      <formula>AL6&lt;&gt;"Other (describe)"</formula>
    </cfRule>
  </conditionalFormatting>
  <conditionalFormatting sqref="AS6">
    <cfRule type="expression" dxfId="86" priority="61">
      <formula>AS6&lt;&gt;""</formula>
    </cfRule>
    <cfRule type="expression" dxfId="85" priority="114">
      <formula>AP6="Other (describe)"</formula>
    </cfRule>
    <cfRule type="expression" dxfId="84" priority="115">
      <formula>AQ6="Other (describe)"</formula>
    </cfRule>
    <cfRule type="expression" dxfId="83" priority="116">
      <formula>AR6="Other (describe)"</formula>
    </cfRule>
  </conditionalFormatting>
  <conditionalFormatting sqref="AQ6">
    <cfRule type="expression" dxfId="82" priority="62">
      <formula>AP6="Other (describe)"</formula>
    </cfRule>
    <cfRule type="expression" dxfId="81" priority="111">
      <formula>AP6=""</formula>
    </cfRule>
    <cfRule type="expression" dxfId="80" priority="112">
      <formula>AQ6&lt;&gt;""</formula>
    </cfRule>
    <cfRule type="expression" dxfId="79" priority="113">
      <formula>AP6&lt;&gt;"Other (describe)"</formula>
    </cfRule>
  </conditionalFormatting>
  <conditionalFormatting sqref="AR6">
    <cfRule type="expression" dxfId="78" priority="104">
      <formula>AR6&lt;&gt;""</formula>
    </cfRule>
    <cfRule type="expression" dxfId="77" priority="105">
      <formula>AP6=""</formula>
    </cfRule>
    <cfRule type="expression" dxfId="76" priority="106">
      <formula>AQ6="Other (describe)"</formula>
    </cfRule>
    <cfRule type="expression" dxfId="75" priority="107">
      <formula>AQ6="Operating"</formula>
    </cfRule>
    <cfRule type="expression" dxfId="74" priority="108">
      <formula>AQ6="Maintenance"</formula>
    </cfRule>
    <cfRule type="expression" dxfId="73" priority="109">
      <formula>AQ6="Contractor"</formula>
    </cfRule>
    <cfRule type="expression" dxfId="72" priority="110">
      <formula>AP6&lt;&gt;"Procedures"</formula>
    </cfRule>
  </conditionalFormatting>
  <conditionalFormatting sqref="AW6">
    <cfRule type="expression" dxfId="71" priority="59">
      <formula>AW6&lt;&gt;""</formula>
    </cfRule>
    <cfRule type="expression" dxfId="70" priority="88">
      <formula>AT6="Other (describe)"</formula>
    </cfRule>
    <cfRule type="expression" dxfId="69" priority="89">
      <formula>AU6="Other (describe)"</formula>
    </cfRule>
    <cfRule type="expression" dxfId="68" priority="90">
      <formula>AV6="Other (describe)"</formula>
    </cfRule>
  </conditionalFormatting>
  <conditionalFormatting sqref="AU6">
    <cfRule type="expression" dxfId="67" priority="60">
      <formula>AT6="Other (describe)"</formula>
    </cfRule>
    <cfRule type="expression" dxfId="66" priority="85">
      <formula>AT6=""</formula>
    </cfRule>
    <cfRule type="expression" dxfId="65" priority="86">
      <formula>AU6&lt;&gt;""</formula>
    </cfRule>
    <cfRule type="expression" dxfId="64" priority="87">
      <formula>AT6&lt;&gt;"Other (describe)"</formula>
    </cfRule>
  </conditionalFormatting>
  <conditionalFormatting sqref="AV6">
    <cfRule type="expression" dxfId="63" priority="78">
      <formula>AV6&lt;&gt;""</formula>
    </cfRule>
    <cfRule type="expression" dxfId="62" priority="79">
      <formula>AT6=""</formula>
    </cfRule>
    <cfRule type="expression" dxfId="61" priority="80">
      <formula>AU6="Other (describe)"</formula>
    </cfRule>
    <cfRule type="expression" dxfId="60" priority="81">
      <formula>AU6="Operating"</formula>
    </cfRule>
    <cfRule type="expression" dxfId="59" priority="82">
      <formula>AU6="Maintenance"</formula>
    </cfRule>
    <cfRule type="expression" dxfId="58" priority="83">
      <formula>AU6="Contractor"</formula>
    </cfRule>
    <cfRule type="expression" dxfId="57" priority="84">
      <formula>AT6&lt;&gt;"Procedures"</formula>
    </cfRule>
  </conditionalFormatting>
  <conditionalFormatting sqref="AM6">
    <cfRule type="expression" dxfId="56" priority="64">
      <formula>AL6="other (describe)"</formula>
    </cfRule>
  </conditionalFormatting>
  <conditionalFormatting sqref="AO7:AO500">
    <cfRule type="expression" dxfId="55" priority="15">
      <formula>AO7&lt;&gt;""</formula>
    </cfRule>
    <cfRule type="expression" dxfId="54" priority="56">
      <formula>AL7="Other (describe)"</formula>
    </cfRule>
    <cfRule type="expression" dxfId="53" priority="57">
      <formula>AM7="Other (describe)"</formula>
    </cfRule>
    <cfRule type="expression" dxfId="52" priority="58">
      <formula>AN7="Other (describe)"</formula>
    </cfRule>
  </conditionalFormatting>
  <conditionalFormatting sqref="AM7:AM500">
    <cfRule type="expression" dxfId="51" priority="53">
      <formula>AL7=""</formula>
    </cfRule>
    <cfRule type="expression" dxfId="50" priority="54">
      <formula>AM7&lt;&gt;""</formula>
    </cfRule>
    <cfRule type="expression" dxfId="49" priority="55">
      <formula>AL7&lt;&gt;"Other (describe)"</formula>
    </cfRule>
  </conditionalFormatting>
  <conditionalFormatting sqref="AN7:AN500">
    <cfRule type="expression" dxfId="48" priority="46">
      <formula>AN7&lt;&gt;""</formula>
    </cfRule>
    <cfRule type="expression" dxfId="47" priority="47">
      <formula>AL7=""</formula>
    </cfRule>
    <cfRule type="expression" dxfId="46" priority="48">
      <formula>AM7="Other (describe)"</formula>
    </cfRule>
    <cfRule type="expression" dxfId="45" priority="49">
      <formula>AM7="Operating"</formula>
    </cfRule>
    <cfRule type="expression" dxfId="44" priority="50">
      <formula>AM7="Maintenance"</formula>
    </cfRule>
    <cfRule type="expression" dxfId="43" priority="51">
      <formula>AM7="Contractor"</formula>
    </cfRule>
    <cfRule type="expression" dxfId="42" priority="52">
      <formula>AL7&lt;&gt;"Procedures"</formula>
    </cfRule>
  </conditionalFormatting>
  <conditionalFormatting sqref="AM7:AM500">
    <cfRule type="expression" dxfId="41" priority="43">
      <formula>AL7=""</formula>
    </cfRule>
    <cfRule type="expression" dxfId="40" priority="44">
      <formula>AM7&lt;&gt;""</formula>
    </cfRule>
    <cfRule type="expression" dxfId="39" priority="45">
      <formula>AL7&lt;&gt;"Other (describe)"</formula>
    </cfRule>
  </conditionalFormatting>
  <conditionalFormatting sqref="AS7:AS500">
    <cfRule type="expression" dxfId="38" priority="13">
      <formula>AS7&lt;&gt;""</formula>
    </cfRule>
    <cfRule type="expression" dxfId="37" priority="40">
      <formula>AP7="Other (describe)"</formula>
    </cfRule>
    <cfRule type="expression" dxfId="36" priority="41">
      <formula>AQ7="Other (describe)"</formula>
    </cfRule>
    <cfRule type="expression" dxfId="35" priority="42">
      <formula>AR7="Other (describe)"</formula>
    </cfRule>
  </conditionalFormatting>
  <conditionalFormatting sqref="AQ7:AQ500">
    <cfRule type="expression" dxfId="34" priority="14">
      <formula>AP7="Other (describe)"</formula>
    </cfRule>
    <cfRule type="expression" dxfId="33" priority="37">
      <formula>AP7=""</formula>
    </cfRule>
    <cfRule type="expression" dxfId="32" priority="38">
      <formula>AQ7&lt;&gt;""</formula>
    </cfRule>
    <cfRule type="expression" dxfId="31" priority="39">
      <formula>AP7&lt;&gt;"Other (describe)"</formula>
    </cfRule>
  </conditionalFormatting>
  <conditionalFormatting sqref="AR7:AR500">
    <cfRule type="expression" dxfId="30" priority="30">
      <formula>AR7&lt;&gt;""</formula>
    </cfRule>
    <cfRule type="expression" dxfId="29" priority="31">
      <formula>AP7=""</formula>
    </cfRule>
    <cfRule type="expression" dxfId="28" priority="32">
      <formula>AQ7="Other (describe)"</formula>
    </cfRule>
    <cfRule type="expression" dxfId="27" priority="33">
      <formula>AQ7="Operating"</formula>
    </cfRule>
    <cfRule type="expression" dxfId="26" priority="34">
      <formula>AQ7="Maintenance"</formula>
    </cfRule>
    <cfRule type="expression" dxfId="25" priority="35">
      <formula>AQ7="Contractor"</formula>
    </cfRule>
    <cfRule type="expression" dxfId="24" priority="36">
      <formula>AP7&lt;&gt;"Procedures"</formula>
    </cfRule>
  </conditionalFormatting>
  <conditionalFormatting sqref="AW7:AW500">
    <cfRule type="expression" dxfId="23" priority="11">
      <formula>AW7&lt;&gt;""</formula>
    </cfRule>
    <cfRule type="expression" dxfId="22" priority="27">
      <formula>AT7="Other (describe)"</formula>
    </cfRule>
    <cfRule type="expression" dxfId="21" priority="28">
      <formula>AU7="Other (describe)"</formula>
    </cfRule>
    <cfRule type="expression" dxfId="20" priority="29">
      <formula>AV7="Other (describe)"</formula>
    </cfRule>
  </conditionalFormatting>
  <conditionalFormatting sqref="AU7:AU500">
    <cfRule type="expression" dxfId="19" priority="12">
      <formula>AT7="Other (describe)"</formula>
    </cfRule>
    <cfRule type="expression" dxfId="18" priority="24">
      <formula>AT7=""</formula>
    </cfRule>
    <cfRule type="expression" dxfId="17" priority="25">
      <formula>AU7&lt;&gt;""</formula>
    </cfRule>
    <cfRule type="expression" dxfId="16" priority="26">
      <formula>AT7&lt;&gt;"Other (describe)"</formula>
    </cfRule>
  </conditionalFormatting>
  <conditionalFormatting sqref="AV7:AV500">
    <cfRule type="expression" dxfId="15" priority="17">
      <formula>AV7&lt;&gt;""</formula>
    </cfRule>
    <cfRule type="expression" dxfId="14" priority="18">
      <formula>AT7=""</formula>
    </cfRule>
    <cfRule type="expression" dxfId="13" priority="19">
      <formula>AU7="Other (describe)"</formula>
    </cfRule>
    <cfRule type="expression" dxfId="12" priority="20">
      <formula>AU7="Operating"</formula>
    </cfRule>
    <cfRule type="expression" dxfId="11" priority="21">
      <formula>AU7="Maintenance"</formula>
    </cfRule>
    <cfRule type="expression" dxfId="10" priority="22">
      <formula>AU7="Contractor"</formula>
    </cfRule>
    <cfRule type="expression" dxfId="9" priority="23">
      <formula>AT7&lt;&gt;"Procedures"</formula>
    </cfRule>
  </conditionalFormatting>
  <conditionalFormatting sqref="AM7:AM500">
    <cfRule type="expression" dxfId="8" priority="16">
      <formula>AL7="other (describe)"</formula>
    </cfRule>
  </conditionalFormatting>
  <conditionalFormatting sqref="AI7:AI500">
    <cfRule type="expression" dxfId="7" priority="3">
      <formula>AND($AF7="Other (describe)",$AI7&lt;&gt;"")</formula>
    </cfRule>
    <cfRule type="expression" dxfId="6" priority="4">
      <formula>AND($AG7="Other",$AI7&lt;&gt;"")</formula>
    </cfRule>
    <cfRule type="expression" dxfId="5" priority="5">
      <formula>AND($AH7="Other",$AI7&lt;&gt;"")</formula>
    </cfRule>
    <cfRule type="expression" dxfId="4" priority="6">
      <formula>AF7="Other (describe)"</formula>
    </cfRule>
    <cfRule type="expression" dxfId="3" priority="7">
      <formula>OR(AG7="Other",AG7="Other Storage",AG7="Other Pump",AG7="Other Exchanger",AG7="Other Pressure Vessel",AG7="Other Compressor")</formula>
    </cfRule>
    <cfRule type="expression" dxfId="2" priority="8">
      <formula>OR(AH7="Other",AH7="Other Hose",AH7="Other Tubing")</formula>
    </cfRule>
  </conditionalFormatting>
  <conditionalFormatting sqref="AC7:AC500">
    <cfRule type="expression" dxfId="1" priority="1">
      <formula>AND($AB7="Other (describe)",$AC7&lt;&gt;"")</formula>
    </cfRule>
    <cfRule type="expression" dxfId="0" priority="2">
      <formula>$AB7="Other (describe)"</formula>
    </cfRule>
  </conditionalFormatting>
  <dataValidations xWindow="1036" yWindow="841" count="22">
    <dataValidation type="list" allowBlank="1" showInputMessage="1" showErrorMessage="1" sqref="CH3:CH4 BG3:BG4" xr:uid="{00000000-0002-0000-0300-000000000000}">
      <formula1>PRDsub1</formula1>
    </dataValidation>
    <dataValidation type="list" allowBlank="1" showInputMessage="1" showErrorMessage="1" sqref="CI3:CL4 BH3:BK4 CI6:CL500 BH6:BK500" xr:uid="{00000000-0002-0000-0300-000001000000}">
      <formula1>PRDsub2</formula1>
    </dataValidation>
    <dataValidation type="list" allowBlank="1" showInputMessage="1" showErrorMessage="1" sqref="CF3:CG4 CF6:CG500" xr:uid="{00000000-0002-0000-0300-000002000000}">
      <formula1>Fire2</formula1>
    </dataValidation>
    <dataValidation type="whole" showInputMessage="1" showErrorMessage="1" sqref="BC6:BC500 BA6:BA500 AY6:AY500 CD6:CE500 AX3:BC4 CD3:CE4" xr:uid="{00000000-0002-0000-0300-000003000000}">
      <formula1>0</formula1>
      <formula2>100000000000000</formula2>
    </dataValidation>
    <dataValidation type="list" allowBlank="1" showInputMessage="1" showErrorMessage="1" sqref="CB3:CB4 BT6:BT500 BZ6:BZ500 BL6:BP500 CB6:CB500 CU6:CU500 BE6:BF500 BL3:BP4 CW3:CW4 BX6:BX500 CM3:CQ4 BE3:BF4 DE3:DE4 DE6:DE500 DA3:DA4 CY3:CY4 DC3:DC4 CU3:CU4 CS3:CS4 BR3:BR4 BT3:BT4 BZ3:BZ4 BV3:BV4 BX3:BX4 CM6:CQ500 CS6:CS500 DA6:DA500 CW6:CW500 CY6:CY500 BR6:BR500 DC6:DC500 BV6:BV500" xr:uid="{00000000-0002-0000-0300-000007000000}">
      <formula1>Fire1</formula1>
    </dataValidation>
    <dataValidation type="list" allowBlank="1" showInputMessage="1" showErrorMessage="1" sqref="BD3:BD4 BD6:BD500" xr:uid="{00000000-0002-0000-0300-000008000000}">
      <formula1>Evacuation</formula1>
    </dataValidation>
    <dataValidation type="list" allowBlank="1" showInputMessage="1" showErrorMessage="1" sqref="AB6:AB500" xr:uid="{00000000-0002-0000-0300-000009000000}">
      <formula1>IF(AD6="",ModeofOperation,INDIRECT("Nothing"))</formula1>
    </dataValidation>
    <dataValidation type="list" allowBlank="1" showInputMessage="1" showErrorMessage="1" sqref="AJ6:AJ500" xr:uid="{00000000-0002-0000-0300-00000B000000}">
      <formula1>MaterialType</formula1>
    </dataValidation>
    <dataValidation type="list" allowBlank="1" showInputMessage="1" showErrorMessage="1" sqref="BU3:BU4 CA6:CA500 BY6:BY500 CC6:CC500 CR6:CR500 CA3:CA4 BW3:BW4 BY3:BY4 BQ3:BQ4 CT3:CT4 CC3:CC4 CT6:CT500 CZ3:CZ4 DF3:DF4 DD3:DD4 CR3:CR4 DB3:DB4 CX3:CX4 CV3:CV4 BS3:BS4 CV6:CV500 CZ6:CZ500 DF6:DF500 DB6:DB500 DD6:DD500 BW6:BW500 BS6:BS500 CX6:CX500 BQ6:BQ501 BU6:BU500" xr:uid="{00000000-0002-0000-0300-00000D000000}">
      <formula1>InorOutdoor</formula1>
    </dataValidation>
    <dataValidation type="date" allowBlank="1" showInputMessage="1" showErrorMessage="1" error="The event date must be between January 1, 2017 and December 31, 2017." promptTitle="Event Date" prompt="Please enter the event date (must be a 2017 date)" sqref="V501" xr:uid="{00000000-0002-0000-0300-00000E000000}">
      <formula1>42736</formula1>
      <formula2>43100</formula2>
    </dataValidation>
    <dataValidation type="whole" showInputMessage="1" showErrorMessage="1" promptTitle="Days Away From Work Injuries" prompt="This number should reflect the number of work cases, not the actual days." sqref="AZ6:AZ500 AX6:AX500" xr:uid="{00000000-0002-0000-0300-00000F000000}">
      <formula1>0</formula1>
      <formula2>100000000000000</formula2>
    </dataValidation>
    <dataValidation type="list" allowBlank="1" showInputMessage="1" showErrorMessage="1" sqref="DJ3:DJ4 DJ6:DJ500" xr:uid="{00000000-0002-0000-0300-000010000000}">
      <formula1>AFMP_Use_Only</formula1>
    </dataValidation>
    <dataValidation type="whole" showInputMessage="1" showErrorMessage="1" promptTitle="Third-Party Hospital Admissions" prompt="This number should reflect the Thnumber of persons admitted to the hospital, not the number of days that they remained in the hospital." sqref="BB6:BB500" xr:uid="{00000000-0002-0000-0300-000011000000}">
      <formula1>0</formula1>
      <formula2>100000000000000</formula2>
    </dataValidation>
    <dataValidation type="list" allowBlank="1" showInputMessage="1" showErrorMessage="1" sqref="Z6:Z500" xr:uid="{00000000-0002-0000-0300-000012000000}">
      <formula1>IF($DK6="refining",Refining,IF($DK6="Petrochemical",Petrochemical,IF($DK6="General Chemical",GeneralChem)))</formula1>
    </dataValidation>
    <dataValidation type="whole" allowBlank="1" showInputMessage="1" showErrorMessage="1" errorTitle="Tier 1 Severity Weight" error="Value entered for Tier 1 Severity Weight should be a whole number between 1 - 135" promptTitle="Tier 1 Severity Weighting" prompt="Please see Annex D of RP 754 for Tier 1 Process Safety Event Weighting.   _x000a__x000a_This field is invlalid for Tier 2 events." sqref="DH7:DH500" xr:uid="{4E2E8B54-E990-4218-95CA-AF029D1BEB81}">
      <formula1>0</formula1>
      <formula2>135</formula2>
    </dataValidation>
    <dataValidation allowBlank="1" showInputMessage="1" showErrorMessage="1" promptTitle="Event Time" prompt="Time of event should be entered using a 24 hour clock." sqref="W6:W500" xr:uid="{26804626-49F9-4BE4-8607-D861894A50F5}"/>
    <dataValidation allowBlank="1" showInputMessage="1" showErrorMessage="1" promptTitle="Helpful Tips" prompt="Do not include identifying information. Use caution when copying information from internal company sources. Use terms common to industry, spell out non-standard acronyms, use equipment names not numbers. Reviewers will not be familiar with event details. " sqref="X6:Y500" xr:uid="{BC384427-90FA-4493-BE7D-771FEDDBAE0D}"/>
    <dataValidation type="list" allowBlank="1" showInputMessage="1" showErrorMessage="1" promptTitle="PRD Consequences" prompt="Selection of Directly to Atmosphere or Via Downstream Destructive Device requires at least one PRD consequence to be selected." sqref="CH6:CH500 BG6:BG500" xr:uid="{6B1A07B6-6E8E-4DBA-AD9A-EDE3CB294D57}">
      <formula1>PRDsub1</formula1>
    </dataValidation>
    <dataValidation type="list" allowBlank="1" showInputMessage="1" showErrorMessage="1" sqref="AF6:AF500" xr:uid="{BF60D17F-458F-4C66-B9E7-8FC40B33B9B0}">
      <formula1>IF(AND($AG6="",$AH6=""),PointofRelease,INDIRECT("Nothing"))</formula1>
    </dataValidation>
    <dataValidation type="whole" allowBlank="1" showInputMessage="1" showErrorMessage="1" errorTitle="Tier 1 Severity Weight" error="Value entered for Tier 1 Severity Weight should be a whole number between 0 and 135." promptTitle="Tier 1 Severity Weighting" prompt="Please see Annex D of RP 754 for Tier 1 Process Safety Event Weighting.   _x000a__x000a_This field is invlalid for Tier 2 events." sqref="DH6" xr:uid="{E7CA587E-81BB-4ED8-8BE5-B84870B808BE}">
      <formula1>0</formula1>
      <formula2>135</formula2>
    </dataValidation>
    <dataValidation type="date" allowBlank="1" showInputMessage="1" showErrorMessage="1" error="The event date must be between January 1, 2020 and December 31, 2020." promptTitle="Event Date" prompt="Please enter the event date (must be a 2021 date)" sqref="V6:V500" xr:uid="{49869F56-F27B-4DC9-BDB2-CA6BC5C7FB75}">
      <formula1>44197</formula1>
      <formula2>44561</formula2>
    </dataValidation>
    <dataValidation allowBlank="1" showInputMessage="1" showErrorMessage="1" promptTitle="Start-up" prompt="If Start-up was selected, please indicate if it was a process-wide unit outage/turnaround or start-up of a piece of equipment (e.g., single pump, compressor, etc.)" sqref="AC6:AC500" xr:uid="{AB60707F-6BE8-4293-9C9C-B9284946E7B5}"/>
  </dataValidations>
  <pageMargins left="0.75" right="0.75" top="1" bottom="1" header="0.5" footer="0.5"/>
  <pageSetup scale="10" orientation="landscape" r:id="rId1"/>
  <headerFooter scaleWithDoc="0" alignWithMargins="0"/>
  <colBreaks count="1" manualBreakCount="1">
    <brk id="85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xWindow="1036" yWindow="841" count="11">
        <x14:dataValidation type="list" allowBlank="1" showInputMessage="1" showErrorMessage="1" promptTitle="Normal Operations Sub-Category" prompt="Please enter the type of Normal Operation from the selected Choices" xr:uid="{07008613-6C4C-4C87-A701-11BBC120EC45}">
          <x14:formula1>
            <xm:f>IF($AB6="Normal",Normal_Operation,Drop_downs!$F$26)</xm:f>
          </x14:formula1>
          <xm:sqref>AD6:AD500</xm:sqref>
        </x14:dataValidation>
        <x14:dataValidation type="list" allowBlank="1" showInputMessage="1" showErrorMessage="1" xr:uid="{5987CEEA-BB45-43C4-A329-0057AAF5CAFE}">
          <x14:formula1>
            <xm:f>OFFSET('PoR Detail Validation'!$E$1,MATCH($AG6,'PoR Detail Validation'!$D$2:$D$189,0),0,COUNTIF('PoR Detail Validation'!$D$2:$D$189,$AG6),1)</xm:f>
          </x14:formula1>
          <xm:sqref>AH6:AH500</xm:sqref>
        </x14:dataValidation>
        <x14:dataValidation type="list" allowBlank="1" showInputMessage="1" showErrorMessage="1" xr:uid="{222867B3-2494-41A8-B6F8-AB387E8AC4D9}">
          <x14:formula1>
            <xm:f>OFFSET(Facility_Information!$B$5,0,0,COUNTA(Facility_Information!$B:$B)-1,1)</xm:f>
          </x14:formula1>
          <xm:sqref>B6:B500</xm:sqref>
        </x14:dataValidation>
        <x14:dataValidation type="list" showInputMessage="1" showErrorMessage="1" xr:uid="{AF2621E0-BDB6-4628-8AE3-F5252E351AE0}">
          <x14:formula1>
            <xm:f>IF($AH6="",OFFSET('PoR Detail Validation'!$B$1,MATCH($AF6,'PoR Detail Validation'!$A$2:$A$74,0),0,COUNTIF('PoR Detail Validation'!$A$2:$A$75,$AF6),1),INDIRECT("Nothing"))</xm:f>
          </x14:formula1>
          <xm:sqref>AG6:AG500</xm:sqref>
        </x14:dataValidation>
        <x14:dataValidation type="list" allowBlank="1" showInputMessage="1" showErrorMessage="1" xr:uid="{5DAB6C15-447A-42D2-8AE0-CA7BC4CFB302}">
          <x14:formula1>
            <xm:f>IF(AND(AN6="",AM6=""),Drop_downs!$M$2:$M$15,INDIRECT("Nothing"))</xm:f>
          </x14:formula1>
          <xm:sqref>AL6:AL500 AT6:AT500 AP6:AP500</xm:sqref>
        </x14:dataValidation>
        <x14:dataValidation type="list" allowBlank="1" showInputMessage="1" showErrorMessage="1" xr:uid="{AF309E69-FFB2-4B9D-A406-855F168426AB}">
          <x14:formula1>
            <xm:f>OFFSET('Causal Factors'!$E$1,MATCH($AM6,'Causal Factors'!$D$2:$D$34,0),0,COUNTIF('Causal Factors'!$D$2:$D$34,$AM6),1)</xm:f>
          </x14:formula1>
          <xm:sqref>AN6:AN500</xm:sqref>
        </x14:dataValidation>
        <x14:dataValidation type="list" allowBlank="1" showInputMessage="1" showErrorMessage="1" xr:uid="{7FFAD3BC-AB02-4F98-9386-9648FE3B09FA}">
          <x14:formula1>
            <xm:f>OFFSET('Causal Factors'!$E$1,MATCH($AQ6,'Causal Factors'!$D$2:$D$34,0),0,COUNTIF('Causal Factors'!$D$2:$D$34,$AQ6),1)</xm:f>
          </x14:formula1>
          <xm:sqref>AR6:AR500</xm:sqref>
        </x14:dataValidation>
        <x14:dataValidation type="list" allowBlank="1" showInputMessage="1" showErrorMessage="1" xr:uid="{1DE02639-978A-4306-857F-72DC5EDF0D70}">
          <x14:formula1>
            <xm:f>OFFSET('Causal Factors'!$E$1,MATCH($AU6,'Causal Factors'!$D$2:$D$34,0),0,COUNTIF('Causal Factors'!$D$2:$D$34,$AU6),1)</xm:f>
          </x14:formula1>
          <xm:sqref>AV6:AV500</xm:sqref>
        </x14:dataValidation>
        <x14:dataValidation type="list" allowBlank="1" showInputMessage="1" showErrorMessage="1" xr:uid="{9307B299-3586-4A00-99B0-ACB82C7BD2DE}">
          <x14:formula1>
            <xm:f>IF(AN6="",OFFSET('Causal Factors'!$B$1,MATCH($AL6,'Causal Factors'!$A$2:$A$86,0),0,COUNTIF('Causal Factors'!$A$2:$A$86,$AL6),1),INDIRECT("Nothing"))</xm:f>
          </x14:formula1>
          <xm:sqref>AM6:AM500</xm:sqref>
        </x14:dataValidation>
        <x14:dataValidation type="list" allowBlank="1" showInputMessage="1" showErrorMessage="1" xr:uid="{70759F01-C633-4149-B4B9-391DCFA28580}">
          <x14:formula1>
            <xm:f>IF(AR6="",OFFSET('Causal Factors'!$B$1,MATCH($AP6,'Causal Factors'!$A$2:$A$86,0),0,COUNTIF('Causal Factors'!$A$2:$A$86,$AP6),1),INDIRECT("Nothing"))</xm:f>
          </x14:formula1>
          <xm:sqref>AQ6:AQ500</xm:sqref>
        </x14:dataValidation>
        <x14:dataValidation type="list" allowBlank="1" showInputMessage="1" showErrorMessage="1" xr:uid="{1F0D6887-46ED-4C5F-88DE-C10BEC2C101E}">
          <x14:formula1>
            <xm:f>IF(AV6="",OFFSET('Causal Factors'!$B$1,MATCH($AT6,'Causal Factors'!$A$2:$A$86,0),0,COUNTIF('Causal Factors'!$A$2:$A$86,$AT6),1),INDIRECT("Nothing"))</xm:f>
          </x14:formula1>
          <xm:sqref>AU6:AU500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M80"/>
  <sheetViews>
    <sheetView zoomScaleNormal="100" workbookViewId="0">
      <selection activeCell="H13" sqref="H13"/>
    </sheetView>
  </sheetViews>
  <sheetFormatPr defaultColWidth="9.109375" defaultRowHeight="10.199999999999999" x14ac:dyDescent="0.2"/>
  <cols>
    <col min="1" max="1" width="35.33203125" style="4" bestFit="1" customWidth="1"/>
    <col min="2" max="2" width="3.109375" style="4" customWidth="1"/>
    <col min="3" max="6" width="25.5546875" style="4" customWidth="1"/>
    <col min="7" max="7" width="26.88671875" style="4" bestFit="1" customWidth="1"/>
    <col min="8" max="8" width="9.44140625" style="4" customWidth="1"/>
    <col min="9" max="10" width="9.109375" style="4"/>
    <col min="11" max="11" width="22.5546875" style="4" bestFit="1" customWidth="1"/>
    <col min="12" max="16384" width="9.109375" style="4"/>
  </cols>
  <sheetData>
    <row r="1" spans="1:13" ht="11.25" customHeight="1" x14ac:dyDescent="0.2">
      <c r="A1" s="3" t="s">
        <v>123</v>
      </c>
      <c r="B1" s="3"/>
      <c r="C1" s="104" t="s">
        <v>47</v>
      </c>
      <c r="D1" s="104" t="s">
        <v>48</v>
      </c>
      <c r="E1" s="104" t="s">
        <v>537</v>
      </c>
      <c r="F1" s="3" t="s">
        <v>49</v>
      </c>
      <c r="G1" s="3" t="s">
        <v>51</v>
      </c>
      <c r="H1" s="358" t="s">
        <v>370</v>
      </c>
      <c r="I1" s="358"/>
      <c r="K1" s="90" t="s">
        <v>50</v>
      </c>
      <c r="M1" s="242" t="s">
        <v>418</v>
      </c>
    </row>
    <row r="2" spans="1:13" x14ac:dyDescent="0.2">
      <c r="A2" s="4" t="s">
        <v>124</v>
      </c>
      <c r="C2" s="4" t="s">
        <v>253</v>
      </c>
      <c r="D2" s="4" t="s">
        <v>279</v>
      </c>
      <c r="E2" s="4" t="s">
        <v>538</v>
      </c>
      <c r="F2" s="5" t="s">
        <v>373</v>
      </c>
      <c r="G2" s="5" t="s">
        <v>18</v>
      </c>
      <c r="H2" s="358"/>
      <c r="I2" s="358"/>
      <c r="K2" s="6" t="s">
        <v>28</v>
      </c>
    </row>
    <row r="3" spans="1:13" x14ac:dyDescent="0.2">
      <c r="A3" s="4" t="s">
        <v>125</v>
      </c>
      <c r="C3" s="4" t="s">
        <v>565</v>
      </c>
      <c r="D3" s="4" t="s">
        <v>253</v>
      </c>
      <c r="E3" s="4" t="s">
        <v>539</v>
      </c>
      <c r="F3" s="5" t="s">
        <v>13</v>
      </c>
      <c r="G3" s="5" t="s">
        <v>20</v>
      </c>
      <c r="H3" s="358"/>
      <c r="I3" s="358"/>
      <c r="K3" s="6" t="s">
        <v>376</v>
      </c>
      <c r="M3" s="4" t="s">
        <v>525</v>
      </c>
    </row>
    <row r="4" spans="1:13" x14ac:dyDescent="0.2">
      <c r="A4" s="4" t="s">
        <v>536</v>
      </c>
      <c r="C4" s="4" t="s">
        <v>254</v>
      </c>
      <c r="D4" s="4" t="s">
        <v>280</v>
      </c>
      <c r="E4" s="4" t="s">
        <v>540</v>
      </c>
      <c r="F4" s="5" t="s">
        <v>374</v>
      </c>
      <c r="G4" s="5" t="s">
        <v>15</v>
      </c>
      <c r="H4" s="358"/>
      <c r="I4" s="358"/>
      <c r="K4" s="6" t="s">
        <v>26</v>
      </c>
      <c r="M4" s="4" t="s">
        <v>423</v>
      </c>
    </row>
    <row r="5" spans="1:13" x14ac:dyDescent="0.2">
      <c r="B5" s="79"/>
      <c r="C5" s="4" t="s">
        <v>268</v>
      </c>
      <c r="D5" s="4" t="s">
        <v>281</v>
      </c>
      <c r="E5" s="4" t="s">
        <v>541</v>
      </c>
      <c r="F5" s="5" t="s">
        <v>375</v>
      </c>
      <c r="G5" s="5" t="s">
        <v>19</v>
      </c>
      <c r="K5" s="6" t="s">
        <v>37</v>
      </c>
      <c r="M5" s="4" t="s">
        <v>455</v>
      </c>
    </row>
    <row r="6" spans="1:13" x14ac:dyDescent="0.2">
      <c r="A6" s="79" t="s">
        <v>213</v>
      </c>
      <c r="B6" s="79"/>
      <c r="C6" s="4" t="s">
        <v>255</v>
      </c>
      <c r="D6" s="4" t="s">
        <v>282</v>
      </c>
      <c r="E6" s="4" t="s">
        <v>542</v>
      </c>
      <c r="F6" s="5" t="s">
        <v>21</v>
      </c>
      <c r="G6" s="5" t="s">
        <v>134</v>
      </c>
      <c r="H6" s="4" t="s">
        <v>5</v>
      </c>
      <c r="K6" s="6" t="s">
        <v>377</v>
      </c>
      <c r="M6" s="4" t="s">
        <v>431</v>
      </c>
    </row>
    <row r="7" spans="1:13" x14ac:dyDescent="0.2">
      <c r="A7" s="79" t="s">
        <v>211</v>
      </c>
      <c r="B7" s="79"/>
      <c r="C7" s="4" t="s">
        <v>256</v>
      </c>
      <c r="D7" s="4" t="s">
        <v>283</v>
      </c>
      <c r="E7" s="4" t="s">
        <v>543</v>
      </c>
      <c r="F7" s="5" t="s">
        <v>24</v>
      </c>
      <c r="G7" s="5" t="s">
        <v>38</v>
      </c>
      <c r="H7" s="4" t="s">
        <v>10</v>
      </c>
      <c r="K7" s="6" t="s">
        <v>132</v>
      </c>
      <c r="M7" s="4" t="s">
        <v>433</v>
      </c>
    </row>
    <row r="8" spans="1:13" x14ac:dyDescent="0.2">
      <c r="A8" s="79" t="s">
        <v>212</v>
      </c>
      <c r="C8" s="4" t="s">
        <v>269</v>
      </c>
      <c r="D8" s="4" t="s">
        <v>284</v>
      </c>
      <c r="E8" s="4" t="s">
        <v>544</v>
      </c>
      <c r="F8" s="5" t="s">
        <v>23</v>
      </c>
      <c r="G8" s="5" t="s">
        <v>128</v>
      </c>
      <c r="H8" s="11"/>
      <c r="K8" s="6" t="s">
        <v>379</v>
      </c>
      <c r="M8" s="4" t="s">
        <v>522</v>
      </c>
    </row>
    <row r="9" spans="1:13" x14ac:dyDescent="0.2">
      <c r="B9" s="90"/>
      <c r="C9" s="4" t="s">
        <v>566</v>
      </c>
      <c r="D9" s="4" t="s">
        <v>285</v>
      </c>
      <c r="E9" s="4" t="s">
        <v>545</v>
      </c>
      <c r="F9" s="6" t="s">
        <v>22</v>
      </c>
      <c r="K9" s="6" t="s">
        <v>378</v>
      </c>
      <c r="M9" s="4" t="s">
        <v>456</v>
      </c>
    </row>
    <row r="10" spans="1:13" x14ac:dyDescent="0.2">
      <c r="A10" s="90" t="s">
        <v>60</v>
      </c>
      <c r="B10" s="6"/>
      <c r="C10" s="4" t="s">
        <v>266</v>
      </c>
      <c r="D10" s="4" t="s">
        <v>286</v>
      </c>
      <c r="E10" s="4" t="s">
        <v>546</v>
      </c>
      <c r="F10" s="6" t="s">
        <v>128</v>
      </c>
      <c r="G10" s="3" t="s">
        <v>243</v>
      </c>
      <c r="K10" s="6" t="s">
        <v>250</v>
      </c>
      <c r="M10" s="4" t="s">
        <v>434</v>
      </c>
    </row>
    <row r="11" spans="1:13" x14ac:dyDescent="0.2">
      <c r="A11" s="6" t="s">
        <v>61</v>
      </c>
      <c r="B11" s="6"/>
      <c r="C11" s="4" t="s">
        <v>267</v>
      </c>
      <c r="D11" s="4" t="s">
        <v>287</v>
      </c>
      <c r="E11" s="4" t="s">
        <v>562</v>
      </c>
      <c r="F11" s="89"/>
      <c r="G11" s="5" t="s">
        <v>5</v>
      </c>
      <c r="H11" s="104" t="s">
        <v>603</v>
      </c>
      <c r="K11" s="6" t="s">
        <v>133</v>
      </c>
      <c r="M11" s="4" t="s">
        <v>430</v>
      </c>
    </row>
    <row r="12" spans="1:13" x14ac:dyDescent="0.2">
      <c r="A12" s="6" t="s">
        <v>62</v>
      </c>
      <c r="B12" s="6"/>
      <c r="C12" s="4" t="s">
        <v>257</v>
      </c>
      <c r="D12" s="4" t="s">
        <v>84</v>
      </c>
      <c r="E12" s="4" t="s">
        <v>547</v>
      </c>
      <c r="G12" s="5" t="s">
        <v>10</v>
      </c>
      <c r="H12" s="4" t="s">
        <v>604</v>
      </c>
      <c r="K12" s="6" t="s">
        <v>251</v>
      </c>
      <c r="M12" s="4" t="s">
        <v>457</v>
      </c>
    </row>
    <row r="13" spans="1:13" x14ac:dyDescent="0.2">
      <c r="A13" s="6" t="s">
        <v>72</v>
      </c>
      <c r="B13" s="89"/>
      <c r="C13" s="4" t="s">
        <v>12</v>
      </c>
      <c r="D13" s="4" t="s">
        <v>288</v>
      </c>
      <c r="E13" s="4" t="s">
        <v>548</v>
      </c>
      <c r="F13" s="3" t="s">
        <v>122</v>
      </c>
      <c r="H13" s="4" t="s">
        <v>605</v>
      </c>
      <c r="K13" s="6" t="s">
        <v>252</v>
      </c>
      <c r="M13" s="4" t="s">
        <v>458</v>
      </c>
    </row>
    <row r="14" spans="1:13" x14ac:dyDescent="0.2">
      <c r="A14" s="89" t="s">
        <v>74</v>
      </c>
      <c r="C14" s="4" t="s">
        <v>258</v>
      </c>
      <c r="D14" s="4" t="s">
        <v>289</v>
      </c>
      <c r="E14" s="4" t="s">
        <v>549</v>
      </c>
      <c r="F14" s="4" t="s">
        <v>263</v>
      </c>
      <c r="G14" s="3" t="s">
        <v>11</v>
      </c>
      <c r="K14" s="6" t="s">
        <v>360</v>
      </c>
      <c r="M14" s="4" t="s">
        <v>444</v>
      </c>
    </row>
    <row r="15" spans="1:13" x14ac:dyDescent="0.2">
      <c r="C15" s="4" t="s">
        <v>259</v>
      </c>
      <c r="D15" s="4" t="s">
        <v>290</v>
      </c>
      <c r="E15" s="4" t="s">
        <v>550</v>
      </c>
      <c r="F15" s="4" t="s">
        <v>264</v>
      </c>
      <c r="G15" s="5" t="s">
        <v>5</v>
      </c>
      <c r="K15" s="6" t="s">
        <v>25</v>
      </c>
      <c r="M15" s="4" t="s">
        <v>128</v>
      </c>
    </row>
    <row r="16" spans="1:13" ht="13.2" x14ac:dyDescent="0.25">
      <c r="A16" s="3" t="s">
        <v>56</v>
      </c>
      <c r="C16" s="4" t="s">
        <v>563</v>
      </c>
      <c r="D16" s="4" t="s">
        <v>291</v>
      </c>
      <c r="E16" s="4" t="s">
        <v>274</v>
      </c>
      <c r="F16" s="4" t="s">
        <v>272</v>
      </c>
      <c r="G16" s="5" t="s">
        <v>10</v>
      </c>
      <c r="K16" s="6" t="s">
        <v>27</v>
      </c>
      <c r="M16"/>
    </row>
    <row r="17" spans="1:13" ht="13.2" x14ac:dyDescent="0.25">
      <c r="A17" s="4" t="s">
        <v>194</v>
      </c>
      <c r="C17" s="4" t="s">
        <v>265</v>
      </c>
      <c r="D17" s="4" t="s">
        <v>292</v>
      </c>
      <c r="E17" s="4" t="s">
        <v>265</v>
      </c>
      <c r="F17" s="4" t="s">
        <v>273</v>
      </c>
      <c r="G17" s="5"/>
      <c r="K17" s="6" t="s">
        <v>128</v>
      </c>
      <c r="M17"/>
    </row>
    <row r="18" spans="1:13" ht="13.2" x14ac:dyDescent="0.25">
      <c r="A18" s="4" t="s">
        <v>195</v>
      </c>
      <c r="C18" s="4" t="s">
        <v>260</v>
      </c>
      <c r="D18" s="4" t="s">
        <v>293</v>
      </c>
      <c r="E18" s="4" t="s">
        <v>551</v>
      </c>
      <c r="F18" s="4" t="s">
        <v>274</v>
      </c>
      <c r="G18" s="3" t="s">
        <v>52</v>
      </c>
      <c r="K18" s="5"/>
      <c r="M18"/>
    </row>
    <row r="19" spans="1:13" ht="13.2" x14ac:dyDescent="0.25">
      <c r="C19" s="4" t="s">
        <v>567</v>
      </c>
      <c r="D19" s="4" t="s">
        <v>266</v>
      </c>
      <c r="E19" s="4" t="s">
        <v>561</v>
      </c>
      <c r="F19" s="4" t="s">
        <v>275</v>
      </c>
      <c r="G19" s="5" t="s">
        <v>35</v>
      </c>
      <c r="K19" s="5"/>
      <c r="M19"/>
    </row>
    <row r="20" spans="1:13" ht="13.2" x14ac:dyDescent="0.25">
      <c r="C20" s="4" t="s">
        <v>261</v>
      </c>
      <c r="D20" s="4" t="s">
        <v>294</v>
      </c>
      <c r="E20" s="4" t="s">
        <v>260</v>
      </c>
      <c r="F20" s="4" t="s">
        <v>276</v>
      </c>
      <c r="G20" s="5" t="s">
        <v>36</v>
      </c>
      <c r="K20" s="5"/>
      <c r="M20"/>
    </row>
    <row r="21" spans="1:13" ht="13.2" x14ac:dyDescent="0.25">
      <c r="C21" s="4" t="s">
        <v>564</v>
      </c>
      <c r="D21" s="4" t="s">
        <v>295</v>
      </c>
      <c r="E21" s="4" t="s">
        <v>552</v>
      </c>
      <c r="F21" s="4" t="s">
        <v>121</v>
      </c>
      <c r="G21" s="5" t="s">
        <v>10</v>
      </c>
      <c r="K21" s="6"/>
      <c r="M21"/>
    </row>
    <row r="22" spans="1:13" ht="13.2" x14ac:dyDescent="0.25">
      <c r="C22" s="4" t="s">
        <v>262</v>
      </c>
      <c r="D22" s="4" t="s">
        <v>296</v>
      </c>
      <c r="E22" s="4" t="s">
        <v>27</v>
      </c>
      <c r="F22" s="4" t="s">
        <v>277</v>
      </c>
      <c r="G22" s="5" t="s">
        <v>5</v>
      </c>
      <c r="M22"/>
    </row>
    <row r="23" spans="1:13" ht="13.2" x14ac:dyDescent="0.25">
      <c r="C23" s="4" t="s">
        <v>270</v>
      </c>
      <c r="D23" s="4" t="s">
        <v>297</v>
      </c>
      <c r="E23" s="4" t="s">
        <v>553</v>
      </c>
      <c r="F23" s="4" t="s">
        <v>278</v>
      </c>
      <c r="G23" s="5" t="s">
        <v>10</v>
      </c>
      <c r="K23" s="5"/>
      <c r="M23"/>
    </row>
    <row r="24" spans="1:13" ht="13.2" x14ac:dyDescent="0.25">
      <c r="C24" s="4" t="s">
        <v>271</v>
      </c>
      <c r="D24" s="4" t="s">
        <v>298</v>
      </c>
      <c r="E24" s="4" t="s">
        <v>554</v>
      </c>
      <c r="F24" s="4" t="s">
        <v>128</v>
      </c>
      <c r="K24" s="5"/>
      <c r="M24"/>
    </row>
    <row r="25" spans="1:13" ht="13.2" x14ac:dyDescent="0.25">
      <c r="C25" s="4" t="s">
        <v>371</v>
      </c>
      <c r="D25" s="4" t="s">
        <v>299</v>
      </c>
      <c r="E25" s="4" t="s">
        <v>555</v>
      </c>
      <c r="G25" s="3" t="s">
        <v>53</v>
      </c>
      <c r="K25" s="5"/>
      <c r="M25"/>
    </row>
    <row r="26" spans="1:13" ht="13.2" x14ac:dyDescent="0.25">
      <c r="C26" s="4" t="s">
        <v>128</v>
      </c>
      <c r="D26" s="4" t="s">
        <v>300</v>
      </c>
      <c r="E26" s="4" t="s">
        <v>556</v>
      </c>
      <c r="F26" s="105"/>
      <c r="G26" s="5" t="s">
        <v>5</v>
      </c>
      <c r="K26" s="38"/>
      <c r="M26"/>
    </row>
    <row r="27" spans="1:13" ht="13.2" x14ac:dyDescent="0.25">
      <c r="D27" s="4" t="s">
        <v>301</v>
      </c>
      <c r="E27" s="4" t="s">
        <v>557</v>
      </c>
      <c r="F27" s="106" t="s">
        <v>343</v>
      </c>
      <c r="G27" s="5" t="s">
        <v>10</v>
      </c>
      <c r="K27" s="39"/>
      <c r="M27"/>
    </row>
    <row r="28" spans="1:13" ht="13.2" x14ac:dyDescent="0.25">
      <c r="D28" s="4" t="s">
        <v>82</v>
      </c>
      <c r="E28" s="4" t="s">
        <v>558</v>
      </c>
      <c r="K28" s="40"/>
      <c r="M28"/>
    </row>
    <row r="29" spans="1:13" ht="13.2" x14ac:dyDescent="0.25">
      <c r="D29" s="4" t="s">
        <v>563</v>
      </c>
      <c r="E29" s="4" t="s">
        <v>559</v>
      </c>
      <c r="G29" s="3" t="s">
        <v>54</v>
      </c>
      <c r="K29" s="40"/>
      <c r="M29"/>
    </row>
    <row r="30" spans="1:13" ht="13.2" x14ac:dyDescent="0.25">
      <c r="D30" s="4" t="s">
        <v>302</v>
      </c>
      <c r="E30" s="4" t="s">
        <v>38</v>
      </c>
      <c r="G30" s="5" t="s">
        <v>68</v>
      </c>
      <c r="M30"/>
    </row>
    <row r="31" spans="1:13" ht="13.2" x14ac:dyDescent="0.25">
      <c r="D31" s="4" t="s">
        <v>303</v>
      </c>
      <c r="E31" s="4" t="s">
        <v>560</v>
      </c>
      <c r="G31" s="5" t="s">
        <v>16</v>
      </c>
      <c r="M31"/>
    </row>
    <row r="32" spans="1:13" ht="13.2" x14ac:dyDescent="0.25">
      <c r="D32" s="4" t="s">
        <v>304</v>
      </c>
      <c r="E32" s="4" t="s">
        <v>591</v>
      </c>
      <c r="G32" s="5" t="s">
        <v>17</v>
      </c>
      <c r="M32"/>
    </row>
    <row r="33" spans="4:13" ht="13.2" x14ac:dyDescent="0.25">
      <c r="D33" s="4" t="s">
        <v>83</v>
      </c>
      <c r="E33" s="4" t="s">
        <v>128</v>
      </c>
      <c r="M33"/>
    </row>
    <row r="34" spans="4:13" ht="13.2" x14ac:dyDescent="0.25">
      <c r="D34" s="4" t="s">
        <v>305</v>
      </c>
      <c r="G34" s="3"/>
      <c r="M34"/>
    </row>
    <row r="35" spans="4:13" ht="13.2" x14ac:dyDescent="0.25">
      <c r="D35" s="4" t="s">
        <v>306</v>
      </c>
      <c r="G35" s="3" t="s">
        <v>55</v>
      </c>
      <c r="M35"/>
    </row>
    <row r="36" spans="4:13" ht="13.2" x14ac:dyDescent="0.25">
      <c r="D36" s="4" t="s">
        <v>307</v>
      </c>
      <c r="G36" s="3"/>
      <c r="M36"/>
    </row>
    <row r="37" spans="4:13" ht="13.2" x14ac:dyDescent="0.25">
      <c r="D37" s="4" t="s">
        <v>308</v>
      </c>
      <c r="G37" s="4" t="s">
        <v>5</v>
      </c>
      <c r="M37"/>
    </row>
    <row r="38" spans="4:13" ht="13.2" x14ac:dyDescent="0.25">
      <c r="D38" s="4" t="s">
        <v>260</v>
      </c>
      <c r="G38" s="4" t="s">
        <v>10</v>
      </c>
      <c r="M38"/>
    </row>
    <row r="39" spans="4:13" ht="13.2" x14ac:dyDescent="0.25">
      <c r="D39" s="4" t="s">
        <v>309</v>
      </c>
      <c r="M39"/>
    </row>
    <row r="40" spans="4:13" ht="13.2" x14ac:dyDescent="0.25">
      <c r="D40" s="4" t="s">
        <v>310</v>
      </c>
      <c r="M40"/>
    </row>
    <row r="41" spans="4:13" ht="13.2" x14ac:dyDescent="0.25">
      <c r="D41" s="4" t="s">
        <v>311</v>
      </c>
      <c r="M41"/>
    </row>
    <row r="42" spans="4:13" ht="13.2" x14ac:dyDescent="0.25">
      <c r="D42" s="4" t="s">
        <v>312</v>
      </c>
      <c r="M42"/>
    </row>
    <row r="43" spans="4:13" ht="13.2" x14ac:dyDescent="0.25">
      <c r="D43" s="4" t="s">
        <v>313</v>
      </c>
      <c r="F43" s="6"/>
      <c r="M43"/>
    </row>
    <row r="44" spans="4:13" ht="13.2" x14ac:dyDescent="0.25">
      <c r="D44" s="4" t="s">
        <v>314</v>
      </c>
      <c r="M44"/>
    </row>
    <row r="45" spans="4:13" ht="13.2" x14ac:dyDescent="0.25">
      <c r="D45" s="4" t="s">
        <v>564</v>
      </c>
      <c r="H45" s="11"/>
      <c r="M45"/>
    </row>
    <row r="46" spans="4:13" ht="13.2" x14ac:dyDescent="0.25">
      <c r="D46" s="4" t="s">
        <v>242</v>
      </c>
      <c r="H46" s="11"/>
      <c r="M46"/>
    </row>
    <row r="47" spans="4:13" ht="13.2" x14ac:dyDescent="0.25">
      <c r="D47" s="4" t="s">
        <v>315</v>
      </c>
      <c r="M47"/>
    </row>
    <row r="48" spans="4:13" ht="13.2" x14ac:dyDescent="0.25">
      <c r="D48" s="4" t="s">
        <v>372</v>
      </c>
      <c r="M48"/>
    </row>
    <row r="49" spans="4:13" ht="13.2" x14ac:dyDescent="0.25">
      <c r="D49" s="4" t="s">
        <v>270</v>
      </c>
      <c r="M49"/>
    </row>
    <row r="50" spans="4:13" ht="13.2" x14ac:dyDescent="0.25">
      <c r="D50" s="4" t="s">
        <v>316</v>
      </c>
      <c r="M50"/>
    </row>
    <row r="51" spans="4:13" ht="13.2" x14ac:dyDescent="0.25">
      <c r="D51" s="4" t="s">
        <v>271</v>
      </c>
      <c r="M51"/>
    </row>
    <row r="52" spans="4:13" ht="13.2" x14ac:dyDescent="0.25">
      <c r="D52" s="4" t="s">
        <v>317</v>
      </c>
      <c r="M52"/>
    </row>
    <row r="53" spans="4:13" ht="13.2" x14ac:dyDescent="0.25">
      <c r="D53" s="4" t="s">
        <v>128</v>
      </c>
      <c r="M53"/>
    </row>
    <row r="54" spans="4:13" ht="13.2" x14ac:dyDescent="0.25">
      <c r="M54"/>
    </row>
    <row r="55" spans="4:13" ht="13.2" x14ac:dyDescent="0.25">
      <c r="M55"/>
    </row>
    <row r="56" spans="4:13" ht="13.2" x14ac:dyDescent="0.25">
      <c r="M56"/>
    </row>
    <row r="57" spans="4:13" ht="13.2" x14ac:dyDescent="0.25">
      <c r="M57"/>
    </row>
    <row r="58" spans="4:13" ht="13.2" x14ac:dyDescent="0.25">
      <c r="M58"/>
    </row>
    <row r="59" spans="4:13" ht="13.2" x14ac:dyDescent="0.25">
      <c r="M59"/>
    </row>
    <row r="60" spans="4:13" ht="13.2" x14ac:dyDescent="0.25">
      <c r="M60"/>
    </row>
    <row r="61" spans="4:13" ht="13.2" x14ac:dyDescent="0.25">
      <c r="M61"/>
    </row>
    <row r="62" spans="4:13" ht="13.2" x14ac:dyDescent="0.25">
      <c r="M62"/>
    </row>
    <row r="63" spans="4:13" ht="13.2" x14ac:dyDescent="0.25">
      <c r="M63"/>
    </row>
    <row r="64" spans="4:13" ht="13.2" x14ac:dyDescent="0.25">
      <c r="M64"/>
    </row>
    <row r="65" spans="13:13" ht="13.2" x14ac:dyDescent="0.25">
      <c r="M65"/>
    </row>
    <row r="66" spans="13:13" ht="13.2" x14ac:dyDescent="0.25">
      <c r="M66"/>
    </row>
    <row r="67" spans="13:13" ht="13.2" x14ac:dyDescent="0.25">
      <c r="M67"/>
    </row>
    <row r="68" spans="13:13" ht="13.2" x14ac:dyDescent="0.25">
      <c r="M68"/>
    </row>
    <row r="69" spans="13:13" ht="13.2" x14ac:dyDescent="0.25">
      <c r="M69"/>
    </row>
    <row r="70" spans="13:13" ht="13.2" x14ac:dyDescent="0.25">
      <c r="M70"/>
    </row>
    <row r="71" spans="13:13" ht="13.2" x14ac:dyDescent="0.25">
      <c r="M71"/>
    </row>
    <row r="72" spans="13:13" ht="13.2" x14ac:dyDescent="0.25">
      <c r="M72"/>
    </row>
    <row r="73" spans="13:13" ht="13.2" x14ac:dyDescent="0.25">
      <c r="M73"/>
    </row>
    <row r="74" spans="13:13" ht="13.2" x14ac:dyDescent="0.25">
      <c r="M74"/>
    </row>
    <row r="75" spans="13:13" ht="13.2" x14ac:dyDescent="0.25">
      <c r="M75"/>
    </row>
    <row r="76" spans="13:13" ht="13.2" x14ac:dyDescent="0.25">
      <c r="M76"/>
    </row>
    <row r="77" spans="13:13" ht="13.2" x14ac:dyDescent="0.25">
      <c r="M77"/>
    </row>
    <row r="78" spans="13:13" ht="13.2" x14ac:dyDescent="0.25">
      <c r="M78"/>
    </row>
    <row r="79" spans="13:13" ht="13.2" x14ac:dyDescent="0.25">
      <c r="M79"/>
    </row>
    <row r="80" spans="13:13" ht="13.2" x14ac:dyDescent="0.25">
      <c r="M80"/>
    </row>
  </sheetData>
  <sortState xmlns:xlrd2="http://schemas.microsoft.com/office/spreadsheetml/2017/richdata2" ref="Q2:S234">
    <sortCondition ref="Q2"/>
  </sortState>
  <mergeCells count="1">
    <mergeCell ref="H1:I4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5960C-51C8-421D-8A63-CF70A30E057D}">
  <sheetPr codeName="Sheet5"/>
  <dimension ref="A1:E207"/>
  <sheetViews>
    <sheetView topLeftCell="A35" zoomScaleNormal="100" workbookViewId="0">
      <selection activeCell="B57" sqref="B57"/>
    </sheetView>
  </sheetViews>
  <sheetFormatPr defaultRowHeight="13.2" x14ac:dyDescent="0.25"/>
  <cols>
    <col min="1" max="1" width="22.44140625" style="218" bestFit="1" customWidth="1"/>
    <col min="2" max="2" width="52.5546875" style="218" bestFit="1" customWidth="1"/>
    <col min="3" max="3" width="7.88671875" style="218" customWidth="1"/>
    <col min="4" max="4" width="52.5546875" style="217" bestFit="1" customWidth="1"/>
    <col min="5" max="5" width="43.6640625" style="217" bestFit="1" customWidth="1"/>
  </cols>
  <sheetData>
    <row r="1" spans="1:5" x14ac:dyDescent="0.25">
      <c r="A1" s="237" t="s">
        <v>50</v>
      </c>
      <c r="B1" s="237" t="s">
        <v>352</v>
      </c>
      <c r="C1" s="216"/>
      <c r="D1" s="237" t="s">
        <v>352</v>
      </c>
      <c r="E1" s="237" t="s">
        <v>353</v>
      </c>
    </row>
    <row r="2" spans="1:5" x14ac:dyDescent="0.25">
      <c r="A2" s="217" t="s">
        <v>354</v>
      </c>
      <c r="B2" s="217" t="s">
        <v>380</v>
      </c>
      <c r="C2" s="217"/>
      <c r="D2" s="217" t="s">
        <v>395</v>
      </c>
      <c r="E2" s="217" t="s">
        <v>338</v>
      </c>
    </row>
    <row r="3" spans="1:5" x14ac:dyDescent="0.25">
      <c r="A3" s="217" t="s">
        <v>354</v>
      </c>
      <c r="B3" s="217" t="s">
        <v>394</v>
      </c>
      <c r="C3" s="217"/>
      <c r="D3" s="217" t="s">
        <v>395</v>
      </c>
      <c r="E3" s="217" t="s">
        <v>381</v>
      </c>
    </row>
    <row r="4" spans="1:5" x14ac:dyDescent="0.25">
      <c r="A4" s="217" t="s">
        <v>354</v>
      </c>
      <c r="B4" s="217" t="s">
        <v>342</v>
      </c>
      <c r="C4" s="217"/>
      <c r="D4" s="217" t="s">
        <v>395</v>
      </c>
      <c r="E4" s="217" t="s">
        <v>355</v>
      </c>
    </row>
    <row r="5" spans="1:5" x14ac:dyDescent="0.25">
      <c r="A5" s="217" t="s">
        <v>354</v>
      </c>
      <c r="B5" s="217" t="s">
        <v>367</v>
      </c>
      <c r="C5" s="217"/>
      <c r="D5" s="217" t="s">
        <v>395</v>
      </c>
      <c r="E5" s="217" t="s">
        <v>396</v>
      </c>
    </row>
    <row r="6" spans="1:5" x14ac:dyDescent="0.25">
      <c r="A6" s="235" t="s">
        <v>354</v>
      </c>
      <c r="B6" s="235" t="s">
        <v>341</v>
      </c>
      <c r="C6" s="217"/>
      <c r="D6" s="217" t="s">
        <v>395</v>
      </c>
      <c r="E6" s="217" t="s">
        <v>229</v>
      </c>
    </row>
    <row r="7" spans="1:5" x14ac:dyDescent="0.25">
      <c r="A7" s="217" t="s">
        <v>376</v>
      </c>
      <c r="B7" s="217" t="s">
        <v>363</v>
      </c>
      <c r="C7" s="217"/>
      <c r="D7" s="235" t="s">
        <v>395</v>
      </c>
      <c r="E7" s="235" t="s">
        <v>227</v>
      </c>
    </row>
    <row r="8" spans="1:5" x14ac:dyDescent="0.25">
      <c r="A8" s="217" t="s">
        <v>376</v>
      </c>
      <c r="B8" s="217" t="s">
        <v>223</v>
      </c>
      <c r="C8" s="217"/>
      <c r="D8" s="89" t="s">
        <v>388</v>
      </c>
      <c r="E8" s="89" t="s">
        <v>338</v>
      </c>
    </row>
    <row r="9" spans="1:5" x14ac:dyDescent="0.25">
      <c r="A9" s="217" t="s">
        <v>376</v>
      </c>
      <c r="B9" s="217" t="s">
        <v>381</v>
      </c>
      <c r="C9" s="217"/>
      <c r="D9" s="89" t="s">
        <v>388</v>
      </c>
      <c r="E9" s="89" t="s">
        <v>381</v>
      </c>
    </row>
    <row r="10" spans="1:5" x14ac:dyDescent="0.25">
      <c r="A10" s="217" t="s">
        <v>376</v>
      </c>
      <c r="B10" s="217" t="s">
        <v>249</v>
      </c>
      <c r="C10" s="217"/>
      <c r="D10" s="89" t="s">
        <v>388</v>
      </c>
      <c r="E10" s="89" t="s">
        <v>355</v>
      </c>
    </row>
    <row r="11" spans="1:5" x14ac:dyDescent="0.25">
      <c r="A11" s="217" t="s">
        <v>376</v>
      </c>
      <c r="B11" s="217" t="s">
        <v>248</v>
      </c>
      <c r="C11" s="217"/>
      <c r="D11" s="217" t="s">
        <v>388</v>
      </c>
      <c r="E11" s="217" t="s">
        <v>396</v>
      </c>
    </row>
    <row r="12" spans="1:5" x14ac:dyDescent="0.25">
      <c r="A12" s="217" t="s">
        <v>376</v>
      </c>
      <c r="B12" s="217" t="s">
        <v>361</v>
      </c>
      <c r="C12" s="217"/>
      <c r="D12" s="217" t="s">
        <v>388</v>
      </c>
      <c r="E12" s="217" t="s">
        <v>229</v>
      </c>
    </row>
    <row r="13" spans="1:5" x14ac:dyDescent="0.25">
      <c r="A13" s="235" t="s">
        <v>376</v>
      </c>
      <c r="B13" s="235" t="s">
        <v>227</v>
      </c>
      <c r="C13" s="217"/>
      <c r="D13" s="235" t="s">
        <v>388</v>
      </c>
      <c r="E13" s="235" t="s">
        <v>227</v>
      </c>
    </row>
    <row r="14" spans="1:5" x14ac:dyDescent="0.25">
      <c r="A14" s="217" t="s">
        <v>26</v>
      </c>
      <c r="B14" s="217" t="s">
        <v>330</v>
      </c>
      <c r="C14" s="217"/>
      <c r="D14" s="217" t="s">
        <v>221</v>
      </c>
      <c r="E14" s="217" t="s">
        <v>335</v>
      </c>
    </row>
    <row r="15" spans="1:5" x14ac:dyDescent="0.25">
      <c r="A15" s="217" t="s">
        <v>26</v>
      </c>
      <c r="B15" s="217" t="s">
        <v>241</v>
      </c>
      <c r="C15" s="217"/>
      <c r="D15" s="217" t="s">
        <v>221</v>
      </c>
      <c r="E15" s="217" t="s">
        <v>381</v>
      </c>
    </row>
    <row r="16" spans="1:5" x14ac:dyDescent="0.25">
      <c r="A16" s="235" t="s">
        <v>26</v>
      </c>
      <c r="B16" s="235" t="s">
        <v>247</v>
      </c>
      <c r="C16" s="217"/>
      <c r="D16" s="217" t="s">
        <v>221</v>
      </c>
      <c r="E16" s="217" t="s">
        <v>334</v>
      </c>
    </row>
    <row r="17" spans="1:5" x14ac:dyDescent="0.25">
      <c r="A17" s="236" t="s">
        <v>37</v>
      </c>
      <c r="B17" s="236"/>
      <c r="C17" s="217"/>
      <c r="D17" s="217" t="s">
        <v>221</v>
      </c>
      <c r="E17" s="217" t="s">
        <v>332</v>
      </c>
    </row>
    <row r="18" spans="1:5" x14ac:dyDescent="0.25">
      <c r="A18" s="217" t="s">
        <v>377</v>
      </c>
      <c r="B18" s="217" t="s">
        <v>381</v>
      </c>
      <c r="C18" s="217"/>
      <c r="D18" s="235" t="s">
        <v>221</v>
      </c>
      <c r="E18" s="235" t="s">
        <v>227</v>
      </c>
    </row>
    <row r="19" spans="1:5" x14ac:dyDescent="0.25">
      <c r="A19" s="217" t="s">
        <v>377</v>
      </c>
      <c r="B19" s="217" t="s">
        <v>382</v>
      </c>
      <c r="C19" s="217"/>
      <c r="D19" s="236" t="s">
        <v>222</v>
      </c>
      <c r="E19" s="236" t="s">
        <v>233</v>
      </c>
    </row>
    <row r="20" spans="1:5" x14ac:dyDescent="0.25">
      <c r="A20" s="217" t="s">
        <v>377</v>
      </c>
      <c r="B20" s="217" t="s">
        <v>339</v>
      </c>
      <c r="C20" s="217"/>
      <c r="D20" s="236" t="s">
        <v>384</v>
      </c>
      <c r="E20" s="236" t="s">
        <v>233</v>
      </c>
    </row>
    <row r="21" spans="1:5" x14ac:dyDescent="0.25">
      <c r="A21" s="217" t="s">
        <v>377</v>
      </c>
      <c r="B21" s="217" t="s">
        <v>361</v>
      </c>
      <c r="C21" s="217"/>
      <c r="D21" s="236" t="s">
        <v>363</v>
      </c>
      <c r="E21" s="236" t="s">
        <v>233</v>
      </c>
    </row>
    <row r="22" spans="1:5" x14ac:dyDescent="0.25">
      <c r="A22" s="235" t="s">
        <v>377</v>
      </c>
      <c r="B22" s="235" t="s">
        <v>227</v>
      </c>
      <c r="C22" s="217"/>
      <c r="D22" s="217" t="s">
        <v>387</v>
      </c>
      <c r="E22" s="217" t="s">
        <v>338</v>
      </c>
    </row>
    <row r="23" spans="1:5" x14ac:dyDescent="0.25">
      <c r="A23" s="217" t="s">
        <v>132</v>
      </c>
      <c r="B23" s="217" t="s">
        <v>321</v>
      </c>
      <c r="C23" s="217"/>
      <c r="D23" s="217" t="s">
        <v>387</v>
      </c>
      <c r="E23" s="217" t="s">
        <v>381</v>
      </c>
    </row>
    <row r="24" spans="1:5" x14ac:dyDescent="0.25">
      <c r="A24" s="217" t="s">
        <v>132</v>
      </c>
      <c r="B24" s="217" t="s">
        <v>381</v>
      </c>
      <c r="C24" s="217"/>
      <c r="D24" s="217" t="s">
        <v>387</v>
      </c>
      <c r="E24" s="217" t="s">
        <v>355</v>
      </c>
    </row>
    <row r="25" spans="1:5" x14ac:dyDescent="0.25">
      <c r="A25" s="217" t="s">
        <v>132</v>
      </c>
      <c r="B25" s="217" t="s">
        <v>320</v>
      </c>
      <c r="C25" s="217"/>
      <c r="D25" s="217" t="s">
        <v>387</v>
      </c>
      <c r="E25" s="217" t="s">
        <v>396</v>
      </c>
    </row>
    <row r="26" spans="1:5" x14ac:dyDescent="0.25">
      <c r="A26" s="217" t="s">
        <v>132</v>
      </c>
      <c r="B26" s="217" t="s">
        <v>383</v>
      </c>
      <c r="C26" s="217"/>
      <c r="D26" s="217" t="s">
        <v>387</v>
      </c>
      <c r="E26" s="217" t="s">
        <v>229</v>
      </c>
    </row>
    <row r="27" spans="1:5" x14ac:dyDescent="0.25">
      <c r="A27" s="217" t="s">
        <v>132</v>
      </c>
      <c r="B27" s="217" t="s">
        <v>361</v>
      </c>
      <c r="C27" s="217"/>
      <c r="D27" s="235" t="s">
        <v>387</v>
      </c>
      <c r="E27" s="235" t="s">
        <v>227</v>
      </c>
    </row>
    <row r="28" spans="1:5" x14ac:dyDescent="0.25">
      <c r="A28" s="235" t="s">
        <v>132</v>
      </c>
      <c r="B28" s="235" t="s">
        <v>227</v>
      </c>
      <c r="C28" s="217"/>
      <c r="D28" s="217" t="s">
        <v>389</v>
      </c>
      <c r="E28" s="217" t="s">
        <v>338</v>
      </c>
    </row>
    <row r="29" spans="1:5" x14ac:dyDescent="0.25">
      <c r="A29" s="217" t="s">
        <v>379</v>
      </c>
      <c r="B29" s="217" t="s">
        <v>384</v>
      </c>
      <c r="C29" s="217"/>
      <c r="D29" s="217" t="s">
        <v>389</v>
      </c>
      <c r="E29" s="217" t="s">
        <v>381</v>
      </c>
    </row>
    <row r="30" spans="1:5" x14ac:dyDescent="0.25">
      <c r="A30" s="217" t="s">
        <v>379</v>
      </c>
      <c r="B30" s="217" t="s">
        <v>385</v>
      </c>
      <c r="C30" s="217"/>
      <c r="D30" s="217" t="s">
        <v>389</v>
      </c>
      <c r="E30" s="217" t="s">
        <v>355</v>
      </c>
    </row>
    <row r="31" spans="1:5" x14ac:dyDescent="0.25">
      <c r="A31" s="217" t="s">
        <v>379</v>
      </c>
      <c r="B31" s="217" t="s">
        <v>386</v>
      </c>
      <c r="C31" s="217"/>
      <c r="D31" s="217" t="s">
        <v>389</v>
      </c>
      <c r="E31" s="217" t="s">
        <v>396</v>
      </c>
    </row>
    <row r="32" spans="1:5" x14ac:dyDescent="0.25">
      <c r="A32" s="217" t="s">
        <v>379</v>
      </c>
      <c r="B32" s="217" t="s">
        <v>391</v>
      </c>
      <c r="C32" s="217"/>
      <c r="D32" s="217" t="s">
        <v>389</v>
      </c>
      <c r="E32" s="217" t="s">
        <v>229</v>
      </c>
    </row>
    <row r="33" spans="1:5" x14ac:dyDescent="0.25">
      <c r="A33" s="235" t="s">
        <v>379</v>
      </c>
      <c r="B33" s="235" t="s">
        <v>227</v>
      </c>
      <c r="C33" s="217"/>
      <c r="D33" s="235" t="s">
        <v>389</v>
      </c>
      <c r="E33" s="235" t="s">
        <v>227</v>
      </c>
    </row>
    <row r="34" spans="1:5" x14ac:dyDescent="0.25">
      <c r="A34" s="217" t="s">
        <v>378</v>
      </c>
      <c r="B34" s="217" t="s">
        <v>321</v>
      </c>
      <c r="C34" s="217"/>
      <c r="D34" s="236" t="s">
        <v>223</v>
      </c>
      <c r="E34" s="236" t="s">
        <v>233</v>
      </c>
    </row>
    <row r="35" spans="1:5" x14ac:dyDescent="0.25">
      <c r="A35" s="217" t="s">
        <v>378</v>
      </c>
      <c r="B35" s="217" t="s">
        <v>381</v>
      </c>
      <c r="C35" s="217"/>
      <c r="D35" s="217" t="s">
        <v>330</v>
      </c>
      <c r="E35" s="217" t="s">
        <v>363</v>
      </c>
    </row>
    <row r="36" spans="1:5" x14ac:dyDescent="0.25">
      <c r="A36" s="217" t="s">
        <v>378</v>
      </c>
      <c r="B36" s="217" t="s">
        <v>320</v>
      </c>
      <c r="C36" s="217"/>
      <c r="D36" s="217" t="s">
        <v>330</v>
      </c>
      <c r="E36" s="217" t="s">
        <v>223</v>
      </c>
    </row>
    <row r="37" spans="1:5" x14ac:dyDescent="0.25">
      <c r="A37" s="217" t="s">
        <v>378</v>
      </c>
      <c r="B37" s="217" t="s">
        <v>319</v>
      </c>
      <c r="C37" s="217"/>
      <c r="D37" s="217" t="s">
        <v>330</v>
      </c>
      <c r="E37" s="217" t="s">
        <v>381</v>
      </c>
    </row>
    <row r="38" spans="1:5" x14ac:dyDescent="0.25">
      <c r="A38" s="217" t="s">
        <v>378</v>
      </c>
      <c r="B38" s="217" t="s">
        <v>383</v>
      </c>
      <c r="C38" s="217"/>
      <c r="D38" s="217" t="s">
        <v>330</v>
      </c>
      <c r="E38" s="217" t="s">
        <v>249</v>
      </c>
    </row>
    <row r="39" spans="1:5" x14ac:dyDescent="0.25">
      <c r="A39" s="217" t="s">
        <v>378</v>
      </c>
      <c r="B39" s="217" t="s">
        <v>361</v>
      </c>
      <c r="C39" s="217"/>
      <c r="D39" s="217" t="s">
        <v>330</v>
      </c>
      <c r="E39" s="217" t="s">
        <v>248</v>
      </c>
    </row>
    <row r="40" spans="1:5" x14ac:dyDescent="0.25">
      <c r="A40" s="235" t="s">
        <v>378</v>
      </c>
      <c r="B40" s="235" t="s">
        <v>227</v>
      </c>
      <c r="C40" s="217"/>
      <c r="D40" s="217" t="s">
        <v>330</v>
      </c>
      <c r="E40" s="217" t="s">
        <v>392</v>
      </c>
    </row>
    <row r="41" spans="1:5" x14ac:dyDescent="0.25">
      <c r="A41" s="217" t="s">
        <v>14</v>
      </c>
      <c r="B41" s="217" t="s">
        <v>221</v>
      </c>
      <c r="C41" s="217"/>
      <c r="D41" s="235" t="s">
        <v>330</v>
      </c>
      <c r="E41" s="235" t="s">
        <v>227</v>
      </c>
    </row>
    <row r="42" spans="1:5" x14ac:dyDescent="0.25">
      <c r="A42" s="217" t="s">
        <v>14</v>
      </c>
      <c r="B42" s="217" t="s">
        <v>240</v>
      </c>
      <c r="C42" s="217"/>
      <c r="D42" s="217" t="s">
        <v>390</v>
      </c>
      <c r="E42" s="217" t="s">
        <v>363</v>
      </c>
    </row>
    <row r="43" spans="1:5" x14ac:dyDescent="0.25">
      <c r="A43" s="217" t="s">
        <v>14</v>
      </c>
      <c r="B43" s="217" t="s">
        <v>322</v>
      </c>
      <c r="C43" s="217"/>
      <c r="D43" s="217" t="s">
        <v>390</v>
      </c>
      <c r="E43" s="217" t="s">
        <v>223</v>
      </c>
    </row>
    <row r="44" spans="1:5" x14ac:dyDescent="0.25">
      <c r="A44" s="235" t="s">
        <v>14</v>
      </c>
      <c r="B44" s="235" t="s">
        <v>323</v>
      </c>
      <c r="C44" s="217"/>
      <c r="D44" s="217" t="s">
        <v>390</v>
      </c>
      <c r="E44" s="217" t="s">
        <v>381</v>
      </c>
    </row>
    <row r="45" spans="1:5" x14ac:dyDescent="0.25">
      <c r="A45" s="217" t="s">
        <v>133</v>
      </c>
      <c r="B45" s="217" t="s">
        <v>222</v>
      </c>
      <c r="C45" s="217"/>
      <c r="D45" s="217" t="s">
        <v>390</v>
      </c>
      <c r="E45" s="217" t="s">
        <v>249</v>
      </c>
    </row>
    <row r="46" spans="1:5" x14ac:dyDescent="0.25">
      <c r="A46" s="217" t="s">
        <v>133</v>
      </c>
      <c r="B46" s="217" t="s">
        <v>326</v>
      </c>
      <c r="C46" s="217"/>
      <c r="D46" s="217" t="s">
        <v>390</v>
      </c>
      <c r="E46" s="217" t="s">
        <v>248</v>
      </c>
    </row>
    <row r="47" spans="1:5" x14ac:dyDescent="0.25">
      <c r="A47" s="217" t="s">
        <v>133</v>
      </c>
      <c r="B47" s="217" t="s">
        <v>327</v>
      </c>
      <c r="C47" s="217"/>
      <c r="D47" s="217" t="s">
        <v>390</v>
      </c>
      <c r="E47" s="217" t="s">
        <v>392</v>
      </c>
    </row>
    <row r="48" spans="1:5" x14ac:dyDescent="0.25">
      <c r="A48" s="217" t="s">
        <v>133</v>
      </c>
      <c r="B48" s="217" t="s">
        <v>364</v>
      </c>
      <c r="C48" s="217"/>
      <c r="D48" s="235" t="s">
        <v>390</v>
      </c>
      <c r="E48" s="235" t="s">
        <v>227</v>
      </c>
    </row>
    <row r="49" spans="1:5" x14ac:dyDescent="0.25">
      <c r="A49" s="217" t="s">
        <v>133</v>
      </c>
      <c r="B49" s="217" t="s">
        <v>328</v>
      </c>
      <c r="C49" s="217"/>
      <c r="D49" s="217" t="s">
        <v>380</v>
      </c>
      <c r="E49" s="217" t="s">
        <v>226</v>
      </c>
    </row>
    <row r="50" spans="1:5" x14ac:dyDescent="0.25">
      <c r="A50" s="217" t="s">
        <v>133</v>
      </c>
      <c r="B50" s="217" t="s">
        <v>329</v>
      </c>
      <c r="C50" s="217"/>
      <c r="D50" s="217" t="s">
        <v>380</v>
      </c>
      <c r="E50" s="217" t="s">
        <v>397</v>
      </c>
    </row>
    <row r="51" spans="1:5" x14ac:dyDescent="0.25">
      <c r="A51" s="235" t="s">
        <v>133</v>
      </c>
      <c r="B51" s="235" t="s">
        <v>227</v>
      </c>
      <c r="C51" s="217"/>
      <c r="D51" s="217" t="s">
        <v>380</v>
      </c>
      <c r="E51" s="217" t="s">
        <v>340</v>
      </c>
    </row>
    <row r="52" spans="1:5" x14ac:dyDescent="0.25">
      <c r="A52" s="236" t="s">
        <v>227</v>
      </c>
      <c r="B52" s="236"/>
      <c r="C52" s="217"/>
      <c r="D52" s="217" t="s">
        <v>380</v>
      </c>
      <c r="E52" s="217" t="s">
        <v>398</v>
      </c>
    </row>
    <row r="53" spans="1:5" x14ac:dyDescent="0.25">
      <c r="A53" s="217" t="s">
        <v>251</v>
      </c>
      <c r="B53" s="217" t="s">
        <v>388</v>
      </c>
      <c r="C53" s="217"/>
      <c r="D53" s="235" t="s">
        <v>380</v>
      </c>
      <c r="E53" s="235" t="s">
        <v>227</v>
      </c>
    </row>
    <row r="54" spans="1:5" x14ac:dyDescent="0.25">
      <c r="A54" s="217" t="s">
        <v>251</v>
      </c>
      <c r="B54" s="217" t="s">
        <v>387</v>
      </c>
      <c r="C54" s="217"/>
      <c r="D54" s="217" t="s">
        <v>394</v>
      </c>
      <c r="E54" s="217" t="s">
        <v>226</v>
      </c>
    </row>
    <row r="55" spans="1:5" x14ac:dyDescent="0.25">
      <c r="A55" s="217" t="s">
        <v>251</v>
      </c>
      <c r="B55" s="217" t="s">
        <v>357</v>
      </c>
      <c r="C55" s="217"/>
      <c r="D55" s="217" t="s">
        <v>394</v>
      </c>
      <c r="E55" s="217" t="s">
        <v>397</v>
      </c>
    </row>
    <row r="56" spans="1:5" x14ac:dyDescent="0.25">
      <c r="A56" s="217" t="s">
        <v>251</v>
      </c>
      <c r="B56" s="217" t="s">
        <v>325</v>
      </c>
      <c r="C56" s="217"/>
      <c r="D56" s="217" t="s">
        <v>394</v>
      </c>
      <c r="E56" s="217" t="s">
        <v>398</v>
      </c>
    </row>
    <row r="57" spans="1:5" x14ac:dyDescent="0.25">
      <c r="A57" s="217" t="s">
        <v>251</v>
      </c>
      <c r="B57" s="217" t="s">
        <v>592</v>
      </c>
      <c r="C57" s="217"/>
      <c r="D57" s="235" t="s">
        <v>394</v>
      </c>
      <c r="E57" s="235" t="s">
        <v>227</v>
      </c>
    </row>
    <row r="58" spans="1:5" x14ac:dyDescent="0.25">
      <c r="A58" s="235" t="s">
        <v>251</v>
      </c>
      <c r="B58" s="235" t="s">
        <v>324</v>
      </c>
      <c r="C58" s="217"/>
      <c r="D58" s="217" t="s">
        <v>326</v>
      </c>
      <c r="E58" s="217" t="s">
        <v>399</v>
      </c>
    </row>
    <row r="59" spans="1:5" x14ac:dyDescent="0.25">
      <c r="A59" s="217" t="s">
        <v>362</v>
      </c>
      <c r="B59" s="217" t="s">
        <v>395</v>
      </c>
      <c r="C59" s="217"/>
      <c r="D59" s="217" t="s">
        <v>326</v>
      </c>
      <c r="E59" s="217" t="s">
        <v>400</v>
      </c>
    </row>
    <row r="60" spans="1:5" x14ac:dyDescent="0.25">
      <c r="A60" s="217" t="s">
        <v>362</v>
      </c>
      <c r="B60" s="217" t="s">
        <v>389</v>
      </c>
      <c r="C60" s="217"/>
      <c r="D60" s="217" t="s">
        <v>326</v>
      </c>
      <c r="E60" s="217" t="s">
        <v>401</v>
      </c>
    </row>
    <row r="61" spans="1:5" x14ac:dyDescent="0.25">
      <c r="A61" s="217" t="s">
        <v>362</v>
      </c>
      <c r="B61" s="217" t="s">
        <v>356</v>
      </c>
      <c r="C61" s="217"/>
      <c r="D61" s="217" t="s">
        <v>326</v>
      </c>
      <c r="E61" s="217" t="s">
        <v>402</v>
      </c>
    </row>
    <row r="62" spans="1:5" x14ac:dyDescent="0.25">
      <c r="A62" s="217" t="s">
        <v>362</v>
      </c>
      <c r="B62" s="217" t="s">
        <v>325</v>
      </c>
      <c r="C62" s="217"/>
      <c r="D62" s="235" t="s">
        <v>326</v>
      </c>
      <c r="E62" s="235" t="s">
        <v>227</v>
      </c>
    </row>
    <row r="63" spans="1:5" x14ac:dyDescent="0.25">
      <c r="A63" s="217" t="s">
        <v>362</v>
      </c>
      <c r="B63" s="217" t="s">
        <v>592</v>
      </c>
      <c r="C63" s="217"/>
      <c r="D63" s="217" t="s">
        <v>357</v>
      </c>
      <c r="E63" s="217" t="s">
        <v>338</v>
      </c>
    </row>
    <row r="64" spans="1:5" x14ac:dyDescent="0.25">
      <c r="A64" s="235" t="s">
        <v>362</v>
      </c>
      <c r="B64" s="235" t="s">
        <v>324</v>
      </c>
      <c r="C64" s="217"/>
      <c r="D64" s="217" t="s">
        <v>357</v>
      </c>
      <c r="E64" s="217" t="s">
        <v>381</v>
      </c>
    </row>
    <row r="65" spans="1:5" x14ac:dyDescent="0.25">
      <c r="A65" s="217" t="s">
        <v>360</v>
      </c>
      <c r="B65" s="217" t="s">
        <v>225</v>
      </c>
      <c r="C65" s="217"/>
      <c r="D65" s="217" t="s">
        <v>357</v>
      </c>
      <c r="E65" s="217" t="s">
        <v>355</v>
      </c>
    </row>
    <row r="66" spans="1:5" x14ac:dyDescent="0.25">
      <c r="A66" s="217" t="s">
        <v>360</v>
      </c>
      <c r="B66" s="217" t="s">
        <v>318</v>
      </c>
      <c r="C66" s="217"/>
      <c r="D66" s="217" t="s">
        <v>357</v>
      </c>
      <c r="E66" s="217" t="s">
        <v>396</v>
      </c>
    </row>
    <row r="67" spans="1:5" x14ac:dyDescent="0.25">
      <c r="A67" s="217" t="s">
        <v>360</v>
      </c>
      <c r="B67" s="217" t="s">
        <v>228</v>
      </c>
      <c r="C67" s="217"/>
      <c r="D67" s="217" t="s">
        <v>357</v>
      </c>
      <c r="E67" s="217" t="s">
        <v>229</v>
      </c>
    </row>
    <row r="68" spans="1:5" x14ac:dyDescent="0.25">
      <c r="A68" s="235" t="s">
        <v>360</v>
      </c>
      <c r="B68" s="235" t="s">
        <v>365</v>
      </c>
      <c r="C68" s="217"/>
      <c r="D68" s="235" t="s">
        <v>357</v>
      </c>
      <c r="E68" s="235" t="s">
        <v>227</v>
      </c>
    </row>
    <row r="69" spans="1:5" x14ac:dyDescent="0.25">
      <c r="A69" s="217" t="s">
        <v>25</v>
      </c>
      <c r="B69" s="217" t="s">
        <v>390</v>
      </c>
      <c r="C69" s="217"/>
      <c r="D69" s="217" t="s">
        <v>356</v>
      </c>
      <c r="E69" s="217" t="s">
        <v>338</v>
      </c>
    </row>
    <row r="70" spans="1:5" x14ac:dyDescent="0.25">
      <c r="A70" s="217" t="s">
        <v>25</v>
      </c>
      <c r="B70" s="217" t="s">
        <v>245</v>
      </c>
      <c r="C70" s="217"/>
      <c r="D70" s="217" t="s">
        <v>356</v>
      </c>
      <c r="E70" s="217" t="s">
        <v>381</v>
      </c>
    </row>
    <row r="71" spans="1:5" x14ac:dyDescent="0.25">
      <c r="A71" s="235" t="s">
        <v>25</v>
      </c>
      <c r="B71" s="235" t="s">
        <v>246</v>
      </c>
      <c r="C71" s="217"/>
      <c r="D71" s="217" t="s">
        <v>356</v>
      </c>
      <c r="E71" s="217" t="s">
        <v>355</v>
      </c>
    </row>
    <row r="72" spans="1:5" x14ac:dyDescent="0.25">
      <c r="A72" s="217" t="s">
        <v>27</v>
      </c>
      <c r="B72" s="217" t="s">
        <v>381</v>
      </c>
      <c r="C72" s="217"/>
      <c r="D72" s="217" t="s">
        <v>356</v>
      </c>
      <c r="E72" s="217" t="s">
        <v>396</v>
      </c>
    </row>
    <row r="73" spans="1:5" x14ac:dyDescent="0.25">
      <c r="A73" s="217" t="s">
        <v>27</v>
      </c>
      <c r="B73" s="217" t="s">
        <v>361</v>
      </c>
      <c r="C73" s="217"/>
      <c r="D73" s="217" t="s">
        <v>356</v>
      </c>
      <c r="E73" s="217" t="s">
        <v>229</v>
      </c>
    </row>
    <row r="74" spans="1:5" x14ac:dyDescent="0.25">
      <c r="A74" s="217" t="s">
        <v>27</v>
      </c>
      <c r="B74" s="217" t="s">
        <v>393</v>
      </c>
      <c r="C74" s="217"/>
      <c r="D74" s="235" t="s">
        <v>356</v>
      </c>
      <c r="E74" s="235" t="s">
        <v>227</v>
      </c>
    </row>
    <row r="75" spans="1:5" x14ac:dyDescent="0.25">
      <c r="A75" s="235" t="s">
        <v>27</v>
      </c>
      <c r="B75" s="235" t="s">
        <v>227</v>
      </c>
      <c r="C75" s="217"/>
      <c r="D75" s="217" t="s">
        <v>225</v>
      </c>
      <c r="E75" s="217" t="s">
        <v>381</v>
      </c>
    </row>
    <row r="76" spans="1:5" x14ac:dyDescent="0.25">
      <c r="A76" s="217"/>
      <c r="B76" s="217"/>
      <c r="C76" s="217"/>
      <c r="D76" s="217" t="s">
        <v>225</v>
      </c>
      <c r="E76" s="217" t="s">
        <v>392</v>
      </c>
    </row>
    <row r="77" spans="1:5" x14ac:dyDescent="0.25">
      <c r="A77" s="217"/>
      <c r="B77" s="217"/>
      <c r="C77" s="217"/>
      <c r="D77" s="217" t="s">
        <v>225</v>
      </c>
      <c r="E77" s="217" t="s">
        <v>393</v>
      </c>
    </row>
    <row r="78" spans="1:5" x14ac:dyDescent="0.25">
      <c r="A78" s="215"/>
      <c r="B78" s="217"/>
      <c r="C78" s="217"/>
      <c r="D78" s="235" t="s">
        <v>225</v>
      </c>
      <c r="E78" s="235" t="s">
        <v>227</v>
      </c>
    </row>
    <row r="79" spans="1:5" x14ac:dyDescent="0.25">
      <c r="A79" s="217"/>
      <c r="B79" s="217"/>
      <c r="C79" s="217"/>
      <c r="D79" s="236" t="s">
        <v>321</v>
      </c>
      <c r="E79" s="236" t="s">
        <v>233</v>
      </c>
    </row>
    <row r="80" spans="1:5" x14ac:dyDescent="0.25">
      <c r="A80" s="217"/>
      <c r="B80" s="217"/>
      <c r="C80" s="217"/>
      <c r="D80" s="217" t="s">
        <v>381</v>
      </c>
      <c r="E80" s="217" t="s">
        <v>403</v>
      </c>
    </row>
    <row r="81" spans="1:5" x14ac:dyDescent="0.25">
      <c r="A81" s="217"/>
      <c r="B81" s="217"/>
      <c r="C81" s="217"/>
      <c r="D81" s="217" t="s">
        <v>381</v>
      </c>
      <c r="E81" s="217" t="s">
        <v>404</v>
      </c>
    </row>
    <row r="82" spans="1:5" x14ac:dyDescent="0.25">
      <c r="A82" s="217"/>
      <c r="B82" s="217"/>
      <c r="C82" s="217"/>
      <c r="D82" s="217" t="s">
        <v>381</v>
      </c>
      <c r="E82" s="217" t="s">
        <v>405</v>
      </c>
    </row>
    <row r="83" spans="1:5" x14ac:dyDescent="0.25">
      <c r="A83" s="217"/>
      <c r="B83" s="217"/>
      <c r="C83" s="217"/>
      <c r="D83" s="217" t="s">
        <v>381</v>
      </c>
      <c r="E83" s="217" t="s">
        <v>414</v>
      </c>
    </row>
    <row r="84" spans="1:5" x14ac:dyDescent="0.25">
      <c r="A84" s="217"/>
      <c r="B84" s="217"/>
      <c r="C84" s="217"/>
      <c r="D84" s="217" t="s">
        <v>381</v>
      </c>
      <c r="E84" s="217" t="s">
        <v>406</v>
      </c>
    </row>
    <row r="85" spans="1:5" x14ac:dyDescent="0.25">
      <c r="A85" s="217"/>
      <c r="B85" s="217"/>
      <c r="C85" s="217"/>
      <c r="D85" s="235" t="s">
        <v>381</v>
      </c>
      <c r="E85" s="235" t="s">
        <v>227</v>
      </c>
    </row>
    <row r="86" spans="1:5" x14ac:dyDescent="0.25">
      <c r="A86" s="217"/>
      <c r="B86" s="217"/>
      <c r="C86" s="217"/>
      <c r="D86" s="236" t="s">
        <v>385</v>
      </c>
      <c r="E86" s="236" t="s">
        <v>233</v>
      </c>
    </row>
    <row r="87" spans="1:5" x14ac:dyDescent="0.25">
      <c r="A87" s="217"/>
      <c r="B87" s="217"/>
      <c r="C87" s="217"/>
      <c r="D87" s="236" t="s">
        <v>386</v>
      </c>
      <c r="E87" s="236" t="s">
        <v>233</v>
      </c>
    </row>
    <row r="88" spans="1:5" x14ac:dyDescent="0.25">
      <c r="A88" s="217"/>
      <c r="B88" s="217"/>
      <c r="C88" s="217"/>
      <c r="D88" s="236" t="s">
        <v>327</v>
      </c>
      <c r="E88" s="236" t="s">
        <v>233</v>
      </c>
    </row>
    <row r="89" spans="1:5" x14ac:dyDescent="0.25">
      <c r="A89" s="217"/>
      <c r="B89" s="217"/>
      <c r="C89" s="217"/>
      <c r="D89" s="236" t="s">
        <v>320</v>
      </c>
      <c r="E89" s="236" t="s">
        <v>233</v>
      </c>
    </row>
    <row r="90" spans="1:5" x14ac:dyDescent="0.25">
      <c r="A90" s="217"/>
      <c r="B90" s="217"/>
      <c r="C90" s="217"/>
      <c r="D90" s="217" t="s">
        <v>382</v>
      </c>
      <c r="E90" s="217" t="s">
        <v>403</v>
      </c>
    </row>
    <row r="91" spans="1:5" x14ac:dyDescent="0.25">
      <c r="A91" s="217"/>
      <c r="B91" s="217"/>
      <c r="C91" s="217"/>
      <c r="D91" s="217" t="s">
        <v>382</v>
      </c>
      <c r="E91" s="217" t="s">
        <v>404</v>
      </c>
    </row>
    <row r="92" spans="1:5" x14ac:dyDescent="0.25">
      <c r="A92" s="217"/>
      <c r="B92" s="217"/>
      <c r="C92" s="217"/>
      <c r="D92" s="217" t="s">
        <v>382</v>
      </c>
      <c r="E92" s="217" t="s">
        <v>405</v>
      </c>
    </row>
    <row r="93" spans="1:5" x14ac:dyDescent="0.25">
      <c r="A93" s="217"/>
      <c r="B93" s="217"/>
      <c r="C93" s="217"/>
      <c r="D93" s="217" t="s">
        <v>382</v>
      </c>
      <c r="E93" s="217" t="s">
        <v>414</v>
      </c>
    </row>
    <row r="94" spans="1:5" x14ac:dyDescent="0.25">
      <c r="A94" s="217"/>
      <c r="B94" s="217"/>
      <c r="C94" s="217"/>
      <c r="D94" s="217" t="s">
        <v>382</v>
      </c>
      <c r="E94" s="217" t="s">
        <v>406</v>
      </c>
    </row>
    <row r="95" spans="1:5" x14ac:dyDescent="0.25">
      <c r="A95" s="217"/>
      <c r="B95" s="217"/>
      <c r="C95" s="217"/>
      <c r="D95" s="235" t="s">
        <v>382</v>
      </c>
      <c r="E95" s="235" t="s">
        <v>227</v>
      </c>
    </row>
    <row r="96" spans="1:5" x14ac:dyDescent="0.25">
      <c r="A96" s="217"/>
      <c r="B96" s="217"/>
      <c r="C96" s="217"/>
      <c r="D96" s="217" t="s">
        <v>325</v>
      </c>
      <c r="E96" s="217" t="s">
        <v>407</v>
      </c>
    </row>
    <row r="97" spans="1:5" x14ac:dyDescent="0.25">
      <c r="A97" s="217"/>
      <c r="B97" s="217"/>
      <c r="C97" s="217"/>
      <c r="D97" s="217" t="s">
        <v>325</v>
      </c>
      <c r="E97" s="217" t="s">
        <v>358</v>
      </c>
    </row>
    <row r="98" spans="1:5" x14ac:dyDescent="0.25">
      <c r="A98" s="217"/>
      <c r="B98" s="217"/>
      <c r="C98" s="217"/>
      <c r="D98" s="217" t="s">
        <v>325</v>
      </c>
      <c r="E98" s="217" t="s">
        <v>359</v>
      </c>
    </row>
    <row r="99" spans="1:5" x14ac:dyDescent="0.25">
      <c r="A99" s="217"/>
      <c r="B99" s="217"/>
      <c r="C99" s="217"/>
      <c r="D99" s="235" t="s">
        <v>325</v>
      </c>
      <c r="E99" s="235" t="s">
        <v>408</v>
      </c>
    </row>
    <row r="100" spans="1:5" x14ac:dyDescent="0.25">
      <c r="A100" s="217"/>
      <c r="B100" s="217"/>
      <c r="C100" s="217"/>
      <c r="D100" s="236" t="s">
        <v>339</v>
      </c>
      <c r="E100" s="236" t="s">
        <v>233</v>
      </c>
    </row>
    <row r="101" spans="1:5" x14ac:dyDescent="0.25">
      <c r="A101" s="217"/>
      <c r="B101" s="217"/>
      <c r="C101" s="217"/>
      <c r="D101" s="236" t="s">
        <v>364</v>
      </c>
      <c r="E101" s="236" t="s">
        <v>233</v>
      </c>
    </row>
    <row r="102" spans="1:5" x14ac:dyDescent="0.25">
      <c r="A102" s="217"/>
      <c r="B102" s="217"/>
      <c r="C102" s="217"/>
      <c r="D102" s="217" t="s">
        <v>365</v>
      </c>
      <c r="E102" s="217" t="s">
        <v>381</v>
      </c>
    </row>
    <row r="103" spans="1:5" x14ac:dyDescent="0.25">
      <c r="A103" s="217"/>
      <c r="B103" s="217"/>
      <c r="C103" s="217"/>
      <c r="D103" s="217" t="s">
        <v>365</v>
      </c>
      <c r="E103" s="217" t="s">
        <v>392</v>
      </c>
    </row>
    <row r="104" spans="1:5" x14ac:dyDescent="0.25">
      <c r="A104" s="217"/>
      <c r="B104" s="217"/>
      <c r="C104" s="217"/>
      <c r="D104" s="217" t="s">
        <v>365</v>
      </c>
      <c r="E104" s="217" t="s">
        <v>393</v>
      </c>
    </row>
    <row r="105" spans="1:5" x14ac:dyDescent="0.25">
      <c r="A105" s="217"/>
      <c r="B105" s="217"/>
      <c r="C105" s="217"/>
      <c r="D105" s="235" t="s">
        <v>365</v>
      </c>
      <c r="E105" s="235" t="s">
        <v>227</v>
      </c>
    </row>
    <row r="106" spans="1:5" x14ac:dyDescent="0.25">
      <c r="A106" s="217"/>
      <c r="B106" s="217"/>
      <c r="C106" s="217"/>
      <c r="D106" s="236" t="s">
        <v>227</v>
      </c>
      <c r="E106" s="236" t="s">
        <v>233</v>
      </c>
    </row>
    <row r="107" spans="1:5" x14ac:dyDescent="0.25">
      <c r="A107" s="217"/>
      <c r="B107" s="217"/>
      <c r="C107" s="217"/>
      <c r="D107" s="217" t="s">
        <v>247</v>
      </c>
      <c r="E107" s="217" t="s">
        <v>363</v>
      </c>
    </row>
    <row r="108" spans="1:5" x14ac:dyDescent="0.25">
      <c r="A108" s="217"/>
      <c r="B108" s="217"/>
      <c r="C108" s="217"/>
      <c r="D108" s="217" t="s">
        <v>247</v>
      </c>
      <c r="E108" s="217" t="s">
        <v>223</v>
      </c>
    </row>
    <row r="109" spans="1:5" x14ac:dyDescent="0.25">
      <c r="A109" s="217"/>
      <c r="B109" s="217"/>
      <c r="C109" s="217"/>
      <c r="D109" s="217" t="s">
        <v>247</v>
      </c>
      <c r="E109" s="217" t="s">
        <v>381</v>
      </c>
    </row>
    <row r="110" spans="1:5" x14ac:dyDescent="0.25">
      <c r="A110" s="217"/>
      <c r="B110" s="217"/>
      <c r="C110" s="217"/>
      <c r="D110" s="217" t="s">
        <v>247</v>
      </c>
      <c r="E110" s="217" t="s">
        <v>249</v>
      </c>
    </row>
    <row r="111" spans="1:5" x14ac:dyDescent="0.25">
      <c r="A111" s="217"/>
      <c r="B111" s="217"/>
      <c r="C111" s="217"/>
      <c r="D111" s="217" t="s">
        <v>247</v>
      </c>
      <c r="E111" s="217" t="s">
        <v>248</v>
      </c>
    </row>
    <row r="112" spans="1:5" x14ac:dyDescent="0.25">
      <c r="A112" s="217"/>
      <c r="B112" s="217"/>
      <c r="C112" s="217"/>
      <c r="D112" s="217" t="s">
        <v>247</v>
      </c>
      <c r="E112" s="217" t="s">
        <v>392</v>
      </c>
    </row>
    <row r="113" spans="1:5" x14ac:dyDescent="0.25">
      <c r="A113" s="217"/>
      <c r="B113" s="217"/>
      <c r="C113" s="217"/>
      <c r="D113" s="235" t="s">
        <v>247</v>
      </c>
      <c r="E113" s="235" t="s">
        <v>227</v>
      </c>
    </row>
    <row r="114" spans="1:5" x14ac:dyDescent="0.25">
      <c r="A114" s="217"/>
      <c r="B114" s="217"/>
      <c r="C114" s="217"/>
      <c r="D114" s="217" t="s">
        <v>323</v>
      </c>
      <c r="E114" s="217" t="s">
        <v>415</v>
      </c>
    </row>
    <row r="115" spans="1:5" x14ac:dyDescent="0.25">
      <c r="A115" s="217"/>
      <c r="B115" s="217"/>
      <c r="C115" s="217"/>
      <c r="D115" s="217" t="s">
        <v>323</v>
      </c>
      <c r="E115" s="217" t="s">
        <v>381</v>
      </c>
    </row>
    <row r="116" spans="1:5" x14ac:dyDescent="0.25">
      <c r="A116" s="217"/>
      <c r="B116" s="217"/>
      <c r="C116" s="217"/>
      <c r="D116" s="217" t="s">
        <v>323</v>
      </c>
      <c r="E116" s="217" t="s">
        <v>333</v>
      </c>
    </row>
    <row r="117" spans="1:5" x14ac:dyDescent="0.25">
      <c r="A117" s="217"/>
      <c r="B117" s="217"/>
      <c r="C117" s="217"/>
      <c r="D117" s="217" t="s">
        <v>323</v>
      </c>
      <c r="E117" s="217" t="s">
        <v>331</v>
      </c>
    </row>
    <row r="118" spans="1:5" x14ac:dyDescent="0.25">
      <c r="A118" s="217"/>
      <c r="B118" s="217"/>
      <c r="C118" s="217"/>
      <c r="D118" s="217" t="s">
        <v>323</v>
      </c>
      <c r="E118" s="217" t="s">
        <v>332</v>
      </c>
    </row>
    <row r="119" spans="1:5" x14ac:dyDescent="0.25">
      <c r="A119" s="217"/>
      <c r="B119" s="217"/>
      <c r="C119" s="217"/>
      <c r="D119" s="235" t="s">
        <v>323</v>
      </c>
      <c r="E119" s="235" t="s">
        <v>227</v>
      </c>
    </row>
    <row r="120" spans="1:5" x14ac:dyDescent="0.25">
      <c r="A120" s="217"/>
      <c r="B120" s="217"/>
      <c r="C120" s="217"/>
      <c r="D120" s="217" t="s">
        <v>246</v>
      </c>
      <c r="E120" s="217" t="s">
        <v>363</v>
      </c>
    </row>
    <row r="121" spans="1:5" x14ac:dyDescent="0.25">
      <c r="A121" s="217"/>
      <c r="B121" s="217"/>
      <c r="C121" s="217"/>
      <c r="D121" s="217" t="s">
        <v>246</v>
      </c>
      <c r="E121" s="217" t="s">
        <v>223</v>
      </c>
    </row>
    <row r="122" spans="1:5" x14ac:dyDescent="0.25">
      <c r="A122" s="217"/>
      <c r="B122" s="217"/>
      <c r="C122" s="217"/>
      <c r="D122" s="217" t="s">
        <v>246</v>
      </c>
      <c r="E122" s="217" t="s">
        <v>381</v>
      </c>
    </row>
    <row r="123" spans="1:5" x14ac:dyDescent="0.25">
      <c r="A123" s="217"/>
      <c r="B123" s="217"/>
      <c r="C123" s="217"/>
      <c r="D123" s="217" t="s">
        <v>246</v>
      </c>
      <c r="E123" s="217" t="s">
        <v>249</v>
      </c>
    </row>
    <row r="124" spans="1:5" x14ac:dyDescent="0.25">
      <c r="A124" s="217"/>
      <c r="B124" s="217"/>
      <c r="C124" s="217"/>
      <c r="D124" s="217" t="s">
        <v>246</v>
      </c>
      <c r="E124" s="217" t="s">
        <v>248</v>
      </c>
    </row>
    <row r="125" spans="1:5" x14ac:dyDescent="0.25">
      <c r="A125" s="217"/>
      <c r="B125" s="217"/>
      <c r="C125" s="217"/>
      <c r="D125" s="217" t="s">
        <v>246</v>
      </c>
      <c r="E125" s="217" t="s">
        <v>392</v>
      </c>
    </row>
    <row r="126" spans="1:5" x14ac:dyDescent="0.25">
      <c r="A126" s="217"/>
      <c r="B126" s="217"/>
      <c r="C126" s="217"/>
      <c r="D126" s="235" t="s">
        <v>246</v>
      </c>
      <c r="E126" s="235" t="s">
        <v>227</v>
      </c>
    </row>
    <row r="127" spans="1:5" x14ac:dyDescent="0.25">
      <c r="A127" s="217"/>
      <c r="B127" s="217"/>
      <c r="C127" s="217"/>
      <c r="D127" s="236" t="s">
        <v>341</v>
      </c>
      <c r="E127" s="236" t="s">
        <v>233</v>
      </c>
    </row>
    <row r="128" spans="1:5" x14ac:dyDescent="0.25">
      <c r="A128" s="217"/>
      <c r="B128" s="217"/>
      <c r="C128" s="217"/>
      <c r="D128" s="236" t="s">
        <v>249</v>
      </c>
      <c r="E128" s="236" t="s">
        <v>233</v>
      </c>
    </row>
    <row r="129" spans="1:5" x14ac:dyDescent="0.25">
      <c r="A129" s="217"/>
      <c r="B129" s="217"/>
      <c r="C129" s="217"/>
      <c r="D129" s="217" t="s">
        <v>240</v>
      </c>
      <c r="E129" s="217" t="s">
        <v>335</v>
      </c>
    </row>
    <row r="130" spans="1:5" x14ac:dyDescent="0.25">
      <c r="A130" s="217"/>
      <c r="B130" s="217"/>
      <c r="C130" s="217"/>
      <c r="D130" s="217" t="s">
        <v>240</v>
      </c>
      <c r="E130" s="217" t="s">
        <v>381</v>
      </c>
    </row>
    <row r="131" spans="1:5" x14ac:dyDescent="0.25">
      <c r="A131" s="217"/>
      <c r="B131" s="217"/>
      <c r="C131" s="217"/>
      <c r="D131" s="217" t="s">
        <v>240</v>
      </c>
      <c r="E131" s="217" t="s">
        <v>409</v>
      </c>
    </row>
    <row r="132" spans="1:5" x14ac:dyDescent="0.25">
      <c r="A132" s="217"/>
      <c r="B132" s="217"/>
      <c r="C132" s="217"/>
      <c r="D132" s="235" t="s">
        <v>240</v>
      </c>
      <c r="E132" s="235" t="s">
        <v>227</v>
      </c>
    </row>
    <row r="133" spans="1:5" x14ac:dyDescent="0.25">
      <c r="A133" s="217"/>
      <c r="B133" s="217"/>
      <c r="C133" s="217"/>
      <c r="D133" s="236" t="s">
        <v>328</v>
      </c>
      <c r="E133" s="236" t="s">
        <v>233</v>
      </c>
    </row>
    <row r="134" spans="1:5" x14ac:dyDescent="0.25">
      <c r="A134" s="217"/>
      <c r="B134" s="217"/>
      <c r="C134" s="217"/>
      <c r="D134" s="217" t="s">
        <v>318</v>
      </c>
      <c r="E134" s="217" t="s">
        <v>381</v>
      </c>
    </row>
    <row r="135" spans="1:5" x14ac:dyDescent="0.25">
      <c r="A135" s="217"/>
      <c r="B135" s="217"/>
      <c r="C135" s="217"/>
      <c r="D135" s="217" t="s">
        <v>318</v>
      </c>
      <c r="E135" s="217" t="s">
        <v>392</v>
      </c>
    </row>
    <row r="136" spans="1:5" x14ac:dyDescent="0.25">
      <c r="A136" s="217"/>
      <c r="B136" s="217"/>
      <c r="C136" s="217"/>
      <c r="D136" s="217" t="s">
        <v>318</v>
      </c>
      <c r="E136" s="217" t="s">
        <v>393</v>
      </c>
    </row>
    <row r="137" spans="1:5" x14ac:dyDescent="0.25">
      <c r="A137" s="217"/>
      <c r="B137" s="217"/>
      <c r="C137" s="217"/>
      <c r="D137" s="235" t="s">
        <v>318</v>
      </c>
      <c r="E137" s="235" t="s">
        <v>227</v>
      </c>
    </row>
    <row r="138" spans="1:5" x14ac:dyDescent="0.25">
      <c r="A138" s="217"/>
      <c r="B138" s="217"/>
      <c r="C138" s="217"/>
      <c r="D138" s="217" t="s">
        <v>342</v>
      </c>
      <c r="E138" s="217" t="s">
        <v>226</v>
      </c>
    </row>
    <row r="139" spans="1:5" x14ac:dyDescent="0.25">
      <c r="A139" s="217"/>
      <c r="B139" s="217"/>
      <c r="C139" s="217"/>
      <c r="D139" s="217" t="s">
        <v>342</v>
      </c>
      <c r="E139" s="217" t="s">
        <v>397</v>
      </c>
    </row>
    <row r="140" spans="1:5" x14ac:dyDescent="0.25">
      <c r="A140" s="217"/>
      <c r="B140" s="217"/>
      <c r="C140" s="217"/>
      <c r="D140" s="217" t="s">
        <v>342</v>
      </c>
      <c r="E140" s="217" t="s">
        <v>340</v>
      </c>
    </row>
    <row r="141" spans="1:5" x14ac:dyDescent="0.25">
      <c r="A141" s="217"/>
      <c r="B141" s="217"/>
      <c r="C141" s="217"/>
      <c r="D141" s="217" t="s">
        <v>342</v>
      </c>
      <c r="E141" s="217" t="s">
        <v>398</v>
      </c>
    </row>
    <row r="142" spans="1:5" x14ac:dyDescent="0.25">
      <c r="A142" s="217"/>
      <c r="B142" s="217"/>
      <c r="C142" s="217"/>
      <c r="D142" s="235" t="s">
        <v>342</v>
      </c>
      <c r="E142" s="235" t="s">
        <v>227</v>
      </c>
    </row>
    <row r="143" spans="1:5" x14ac:dyDescent="0.25">
      <c r="A143" s="217"/>
      <c r="B143" s="217"/>
      <c r="C143" s="217"/>
      <c r="D143" s="217" t="s">
        <v>367</v>
      </c>
      <c r="E143" s="217" t="s">
        <v>226</v>
      </c>
    </row>
    <row r="144" spans="1:5" x14ac:dyDescent="0.25">
      <c r="A144" s="217"/>
      <c r="B144" s="217"/>
      <c r="C144" s="217"/>
      <c r="D144" s="217" t="s">
        <v>367</v>
      </c>
      <c r="E144" s="217" t="s">
        <v>397</v>
      </c>
    </row>
    <row r="145" spans="1:5" x14ac:dyDescent="0.25">
      <c r="A145" s="217"/>
      <c r="B145" s="217"/>
      <c r="C145" s="217"/>
      <c r="D145" s="217" t="s">
        <v>367</v>
      </c>
      <c r="E145" s="217" t="s">
        <v>398</v>
      </c>
    </row>
    <row r="146" spans="1:5" x14ac:dyDescent="0.25">
      <c r="A146" s="217"/>
      <c r="B146" s="217"/>
      <c r="C146" s="217"/>
      <c r="D146" s="235" t="s">
        <v>367</v>
      </c>
      <c r="E146" s="235" t="s">
        <v>227</v>
      </c>
    </row>
    <row r="147" spans="1:5" x14ac:dyDescent="0.25">
      <c r="A147" s="217"/>
      <c r="B147" s="217"/>
      <c r="C147" s="217"/>
      <c r="D147" s="217" t="s">
        <v>245</v>
      </c>
      <c r="E147" s="217" t="s">
        <v>363</v>
      </c>
    </row>
    <row r="148" spans="1:5" x14ac:dyDescent="0.25">
      <c r="A148" s="217"/>
      <c r="B148" s="217"/>
      <c r="C148" s="217"/>
      <c r="D148" s="217" t="s">
        <v>245</v>
      </c>
      <c r="E148" s="217" t="s">
        <v>223</v>
      </c>
    </row>
    <row r="149" spans="1:5" x14ac:dyDescent="0.25">
      <c r="A149" s="217"/>
      <c r="B149" s="217"/>
      <c r="C149" s="217"/>
      <c r="D149" s="217" t="s">
        <v>245</v>
      </c>
      <c r="E149" s="217" t="s">
        <v>381</v>
      </c>
    </row>
    <row r="150" spans="1:5" x14ac:dyDescent="0.25">
      <c r="A150" s="217"/>
      <c r="B150" s="217"/>
      <c r="C150" s="217"/>
      <c r="D150" s="217" t="s">
        <v>245</v>
      </c>
      <c r="E150" s="217" t="s">
        <v>249</v>
      </c>
    </row>
    <row r="151" spans="1:5" x14ac:dyDescent="0.25">
      <c r="A151" s="217"/>
      <c r="B151" s="217"/>
      <c r="C151" s="217"/>
      <c r="D151" s="217" t="s">
        <v>245</v>
      </c>
      <c r="E151" s="217" t="s">
        <v>248</v>
      </c>
    </row>
    <row r="152" spans="1:5" x14ac:dyDescent="0.25">
      <c r="A152" s="217"/>
      <c r="B152" s="217"/>
      <c r="C152" s="217"/>
      <c r="D152" s="217" t="s">
        <v>245</v>
      </c>
      <c r="E152" s="217" t="s">
        <v>392</v>
      </c>
    </row>
    <row r="153" spans="1:5" x14ac:dyDescent="0.25">
      <c r="A153" s="217"/>
      <c r="B153" s="217"/>
      <c r="C153" s="217"/>
      <c r="D153" s="235" t="s">
        <v>245</v>
      </c>
      <c r="E153" s="235" t="s">
        <v>227</v>
      </c>
    </row>
    <row r="154" spans="1:5" x14ac:dyDescent="0.25">
      <c r="A154" s="217"/>
      <c r="B154" s="217"/>
      <c r="C154" s="217"/>
      <c r="D154" s="236" t="s">
        <v>319</v>
      </c>
      <c r="E154" s="236" t="s">
        <v>233</v>
      </c>
    </row>
    <row r="155" spans="1:5" x14ac:dyDescent="0.25">
      <c r="A155" s="217"/>
      <c r="B155" s="217"/>
      <c r="C155" s="217"/>
      <c r="D155" s="217" t="s">
        <v>592</v>
      </c>
      <c r="E155" s="217" t="s">
        <v>338</v>
      </c>
    </row>
    <row r="156" spans="1:5" x14ac:dyDescent="0.25">
      <c r="A156" s="217"/>
      <c r="B156" s="217"/>
      <c r="C156" s="217"/>
      <c r="D156" s="217" t="s">
        <v>592</v>
      </c>
      <c r="E156" s="217" t="s">
        <v>381</v>
      </c>
    </row>
    <row r="157" spans="1:5" x14ac:dyDescent="0.25">
      <c r="A157" s="217"/>
      <c r="B157" s="217"/>
      <c r="C157" s="217"/>
      <c r="D157" s="217" t="s">
        <v>592</v>
      </c>
      <c r="E157" s="217" t="s">
        <v>355</v>
      </c>
    </row>
    <row r="158" spans="1:5" x14ac:dyDescent="0.25">
      <c r="A158" s="217"/>
      <c r="B158" s="217"/>
      <c r="C158" s="217"/>
      <c r="D158" s="217" t="s">
        <v>592</v>
      </c>
      <c r="E158" s="217" t="s">
        <v>396</v>
      </c>
    </row>
    <row r="159" spans="1:5" x14ac:dyDescent="0.25">
      <c r="A159" s="217"/>
      <c r="B159" s="217"/>
      <c r="C159" s="217"/>
      <c r="D159" s="217" t="s">
        <v>592</v>
      </c>
      <c r="E159" s="217" t="s">
        <v>229</v>
      </c>
    </row>
    <row r="160" spans="1:5" x14ac:dyDescent="0.25">
      <c r="A160" s="217"/>
      <c r="B160" s="217"/>
      <c r="C160" s="217"/>
      <c r="D160" s="235" t="s">
        <v>592</v>
      </c>
      <c r="E160" s="235" t="s">
        <v>227</v>
      </c>
    </row>
    <row r="161" spans="1:5" x14ac:dyDescent="0.25">
      <c r="A161" s="217"/>
      <c r="B161" s="217"/>
      <c r="C161" s="217"/>
      <c r="D161" s="217" t="s">
        <v>241</v>
      </c>
      <c r="E161" s="217" t="s">
        <v>363</v>
      </c>
    </row>
    <row r="162" spans="1:5" x14ac:dyDescent="0.25">
      <c r="A162" s="217"/>
      <c r="B162" s="217"/>
      <c r="C162" s="217"/>
      <c r="D162" s="217" t="s">
        <v>241</v>
      </c>
      <c r="E162" s="217" t="s">
        <v>223</v>
      </c>
    </row>
    <row r="163" spans="1:5" x14ac:dyDescent="0.25">
      <c r="A163" s="217"/>
      <c r="B163" s="217"/>
      <c r="C163" s="217"/>
      <c r="D163" s="217" t="s">
        <v>241</v>
      </c>
      <c r="E163" s="217" t="s">
        <v>381</v>
      </c>
    </row>
    <row r="164" spans="1:5" x14ac:dyDescent="0.25">
      <c r="A164" s="217"/>
      <c r="B164" s="217"/>
      <c r="C164" s="217"/>
      <c r="D164" s="217" t="s">
        <v>241</v>
      </c>
      <c r="E164" s="217" t="s">
        <v>249</v>
      </c>
    </row>
    <row r="165" spans="1:5" x14ac:dyDescent="0.25">
      <c r="A165" s="217"/>
      <c r="B165" s="217"/>
      <c r="C165" s="217"/>
      <c r="D165" s="217" t="s">
        <v>241</v>
      </c>
      <c r="E165" s="217" t="s">
        <v>248</v>
      </c>
    </row>
    <row r="166" spans="1:5" x14ac:dyDescent="0.25">
      <c r="A166" s="217"/>
      <c r="B166" s="217"/>
      <c r="C166" s="217"/>
      <c r="D166" s="217" t="s">
        <v>241</v>
      </c>
      <c r="E166" s="217" t="s">
        <v>392</v>
      </c>
    </row>
    <row r="167" spans="1:5" x14ac:dyDescent="0.25">
      <c r="A167" s="217"/>
      <c r="B167" s="217"/>
      <c r="C167" s="217"/>
      <c r="D167" s="235" t="s">
        <v>241</v>
      </c>
      <c r="E167" s="235" t="s">
        <v>227</v>
      </c>
    </row>
    <row r="168" spans="1:5" x14ac:dyDescent="0.25">
      <c r="A168" s="217"/>
      <c r="B168" s="217"/>
      <c r="C168" s="217"/>
      <c r="D168" s="236" t="s">
        <v>391</v>
      </c>
      <c r="E168" s="236" t="s">
        <v>233</v>
      </c>
    </row>
    <row r="169" spans="1:5" x14ac:dyDescent="0.25">
      <c r="A169" s="217"/>
      <c r="B169" s="217"/>
      <c r="C169" s="217"/>
      <c r="D169" s="236" t="s">
        <v>248</v>
      </c>
      <c r="E169" s="236" t="s">
        <v>233</v>
      </c>
    </row>
    <row r="170" spans="1:5" x14ac:dyDescent="0.25">
      <c r="A170" s="217"/>
      <c r="B170" s="217"/>
      <c r="C170" s="217"/>
      <c r="D170" s="217" t="s">
        <v>322</v>
      </c>
      <c r="E170" s="217" t="s">
        <v>415</v>
      </c>
    </row>
    <row r="171" spans="1:5" x14ac:dyDescent="0.25">
      <c r="A171" s="217"/>
      <c r="B171" s="217"/>
      <c r="C171" s="217"/>
      <c r="D171" s="217" t="s">
        <v>322</v>
      </c>
      <c r="E171" s="217" t="s">
        <v>381</v>
      </c>
    </row>
    <row r="172" spans="1:5" x14ac:dyDescent="0.25">
      <c r="A172" s="217"/>
      <c r="B172" s="217"/>
      <c r="C172" s="217"/>
      <c r="D172" s="217" t="s">
        <v>322</v>
      </c>
      <c r="E172" s="217" t="s">
        <v>333</v>
      </c>
    </row>
    <row r="173" spans="1:5" x14ac:dyDescent="0.25">
      <c r="A173" s="217"/>
      <c r="B173" s="217"/>
      <c r="C173" s="217"/>
      <c r="D173" s="217" t="s">
        <v>322</v>
      </c>
      <c r="E173" s="217" t="s">
        <v>331</v>
      </c>
    </row>
    <row r="174" spans="1:5" x14ac:dyDescent="0.25">
      <c r="A174" s="217"/>
      <c r="B174" s="217"/>
      <c r="C174" s="217"/>
      <c r="D174" s="217" t="s">
        <v>322</v>
      </c>
      <c r="E174" s="217" t="s">
        <v>332</v>
      </c>
    </row>
    <row r="175" spans="1:5" x14ac:dyDescent="0.25">
      <c r="A175" s="217"/>
      <c r="B175" s="217"/>
      <c r="C175" s="217"/>
      <c r="D175" s="235" t="s">
        <v>322</v>
      </c>
      <c r="E175" s="235" t="s">
        <v>227</v>
      </c>
    </row>
    <row r="176" spans="1:5" x14ac:dyDescent="0.25">
      <c r="A176" s="217"/>
      <c r="B176" s="217"/>
      <c r="C176" s="217"/>
      <c r="D176" s="236" t="s">
        <v>383</v>
      </c>
      <c r="E176" s="236" t="s">
        <v>233</v>
      </c>
    </row>
    <row r="177" spans="1:5" x14ac:dyDescent="0.25">
      <c r="A177" s="217"/>
      <c r="B177" s="217"/>
      <c r="C177" s="217"/>
      <c r="D177" s="236" t="s">
        <v>329</v>
      </c>
      <c r="E177" s="236" t="s">
        <v>233</v>
      </c>
    </row>
    <row r="178" spans="1:5" x14ac:dyDescent="0.25">
      <c r="A178" s="217"/>
      <c r="B178" s="217"/>
      <c r="C178" s="217"/>
      <c r="D178" s="217" t="s">
        <v>361</v>
      </c>
      <c r="E178" s="217" t="s">
        <v>410</v>
      </c>
    </row>
    <row r="179" spans="1:5" x14ac:dyDescent="0.25">
      <c r="A179" s="217"/>
      <c r="B179" s="217"/>
      <c r="C179" s="217"/>
      <c r="D179" s="217" t="s">
        <v>361</v>
      </c>
      <c r="E179" s="217" t="s">
        <v>411</v>
      </c>
    </row>
    <row r="180" spans="1:5" x14ac:dyDescent="0.25">
      <c r="A180" s="217"/>
      <c r="B180" s="217"/>
      <c r="C180" s="217"/>
      <c r="D180" s="235" t="s">
        <v>361</v>
      </c>
      <c r="E180" s="235" t="s">
        <v>227</v>
      </c>
    </row>
    <row r="181" spans="1:5" x14ac:dyDescent="0.25">
      <c r="A181" s="217"/>
      <c r="B181" s="217"/>
      <c r="C181" s="217"/>
      <c r="D181" s="217" t="s">
        <v>228</v>
      </c>
      <c r="E181" s="217" t="s">
        <v>381</v>
      </c>
    </row>
    <row r="182" spans="1:5" x14ac:dyDescent="0.25">
      <c r="A182" s="217"/>
      <c r="B182" s="217"/>
      <c r="C182" s="217"/>
      <c r="D182" s="217" t="s">
        <v>228</v>
      </c>
      <c r="E182" s="217" t="s">
        <v>392</v>
      </c>
    </row>
    <row r="183" spans="1:5" x14ac:dyDescent="0.25">
      <c r="A183" s="217"/>
      <c r="B183" s="217"/>
      <c r="C183" s="217"/>
      <c r="D183" s="217" t="s">
        <v>228</v>
      </c>
      <c r="E183" s="217" t="s">
        <v>393</v>
      </c>
    </row>
    <row r="184" spans="1:5" x14ac:dyDescent="0.25">
      <c r="A184" s="217"/>
      <c r="B184" s="217"/>
      <c r="C184" s="217"/>
      <c r="D184" s="235" t="s">
        <v>228</v>
      </c>
      <c r="E184" s="235" t="s">
        <v>227</v>
      </c>
    </row>
    <row r="185" spans="1:5" x14ac:dyDescent="0.25">
      <c r="A185" s="217"/>
      <c r="B185" s="217"/>
      <c r="C185" s="217"/>
      <c r="D185" s="217" t="s">
        <v>324</v>
      </c>
      <c r="E185" s="217" t="s">
        <v>337</v>
      </c>
    </row>
    <row r="186" spans="1:5" x14ac:dyDescent="0.25">
      <c r="A186" s="217"/>
      <c r="B186" s="217"/>
      <c r="C186" s="217"/>
      <c r="D186" s="217" t="s">
        <v>324</v>
      </c>
      <c r="E186" s="217" t="s">
        <v>412</v>
      </c>
    </row>
    <row r="187" spans="1:5" x14ac:dyDescent="0.25">
      <c r="A187" s="217"/>
      <c r="B187" s="217"/>
      <c r="C187" s="217"/>
      <c r="D187" s="217" t="s">
        <v>324</v>
      </c>
      <c r="E187" s="217" t="s">
        <v>336</v>
      </c>
    </row>
    <row r="188" spans="1:5" x14ac:dyDescent="0.25">
      <c r="A188" s="217"/>
      <c r="B188" s="217"/>
      <c r="C188" s="217"/>
      <c r="D188" s="235" t="s">
        <v>324</v>
      </c>
      <c r="E188" s="235" t="s">
        <v>413</v>
      </c>
    </row>
    <row r="189" spans="1:5" x14ac:dyDescent="0.25">
      <c r="A189" s="217"/>
      <c r="B189" s="217"/>
      <c r="C189" s="217"/>
      <c r="D189" s="236" t="s">
        <v>393</v>
      </c>
      <c r="E189" s="236" t="s">
        <v>233</v>
      </c>
    </row>
    <row r="190" spans="1:5" x14ac:dyDescent="0.25">
      <c r="A190" s="217"/>
      <c r="B190" s="217"/>
      <c r="C190" s="217"/>
    </row>
    <row r="191" spans="1:5" x14ac:dyDescent="0.25">
      <c r="A191" s="217"/>
      <c r="B191" s="217"/>
      <c r="C191" s="217"/>
    </row>
    <row r="192" spans="1:5" x14ac:dyDescent="0.25">
      <c r="A192" s="217"/>
      <c r="B192" s="217"/>
      <c r="C192" s="217"/>
    </row>
    <row r="193" spans="1:3" x14ac:dyDescent="0.25">
      <c r="A193" s="217"/>
      <c r="B193" s="217"/>
      <c r="C193" s="217"/>
    </row>
    <row r="194" spans="1:3" x14ac:dyDescent="0.25">
      <c r="A194" s="217"/>
      <c r="B194" s="217"/>
      <c r="C194" s="217"/>
    </row>
    <row r="195" spans="1:3" x14ac:dyDescent="0.25">
      <c r="A195" s="217"/>
      <c r="B195" s="217"/>
      <c r="C195" s="217"/>
    </row>
    <row r="196" spans="1:3" x14ac:dyDescent="0.25">
      <c r="A196" s="217"/>
      <c r="B196" s="217"/>
      <c r="C196" s="217"/>
    </row>
    <row r="197" spans="1:3" x14ac:dyDescent="0.25">
      <c r="A197" s="217"/>
      <c r="B197" s="217"/>
      <c r="C197" s="217"/>
    </row>
    <row r="198" spans="1:3" x14ac:dyDescent="0.25">
      <c r="A198" s="217"/>
      <c r="B198" s="217"/>
      <c r="C198" s="217"/>
    </row>
    <row r="199" spans="1:3" x14ac:dyDescent="0.25">
      <c r="A199" s="217"/>
      <c r="B199" s="217"/>
      <c r="C199" s="217"/>
    </row>
    <row r="200" spans="1:3" x14ac:dyDescent="0.25">
      <c r="A200" s="217"/>
      <c r="B200" s="217"/>
      <c r="C200" s="217"/>
    </row>
    <row r="201" spans="1:3" x14ac:dyDescent="0.25">
      <c r="A201" s="217"/>
      <c r="B201" s="217"/>
      <c r="C201" s="217"/>
    </row>
    <row r="202" spans="1:3" x14ac:dyDescent="0.25">
      <c r="A202" s="217"/>
      <c r="B202" s="217"/>
      <c r="C202" s="217"/>
    </row>
    <row r="203" spans="1:3" x14ac:dyDescent="0.25">
      <c r="A203" s="217"/>
      <c r="B203" s="217"/>
      <c r="C203" s="217"/>
    </row>
    <row r="204" spans="1:3" x14ac:dyDescent="0.25">
      <c r="A204" s="217"/>
      <c r="B204" s="217"/>
      <c r="C204" s="217"/>
    </row>
    <row r="205" spans="1:3" x14ac:dyDescent="0.25">
      <c r="A205" s="217"/>
      <c r="B205" s="217"/>
      <c r="C205" s="217"/>
    </row>
    <row r="206" spans="1:3" x14ac:dyDescent="0.25">
      <c r="A206" s="217"/>
      <c r="B206" s="217"/>
      <c r="C206" s="217"/>
    </row>
    <row r="207" spans="1:3" x14ac:dyDescent="0.25">
      <c r="A207" s="217"/>
      <c r="B207" s="217"/>
      <c r="C207" s="217"/>
    </row>
  </sheetData>
  <sortState xmlns:xlrd2="http://schemas.microsoft.com/office/spreadsheetml/2017/richdata2" ref="F2:F7">
    <sortCondition ref="F2:F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71AEC-24B2-4994-B08F-183812181434}">
  <sheetPr codeName="Sheet6"/>
  <dimension ref="A1:I126"/>
  <sheetViews>
    <sheetView workbookViewId="0">
      <selection activeCell="E2" sqref="E2:E8"/>
    </sheetView>
  </sheetViews>
  <sheetFormatPr defaultColWidth="9.109375" defaultRowHeight="13.2" x14ac:dyDescent="0.25"/>
  <cols>
    <col min="1" max="1" width="38" style="239" bestFit="1" customWidth="1"/>
    <col min="2" max="2" width="54.109375" style="239" bestFit="1" customWidth="1"/>
    <col min="3" max="3" width="9.88671875" style="239" customWidth="1"/>
    <col min="4" max="4" width="22.109375" style="239" bestFit="1" customWidth="1"/>
    <col min="5" max="5" width="47.5546875" style="239" bestFit="1" customWidth="1"/>
    <col min="6" max="16384" width="9.109375" style="239"/>
  </cols>
  <sheetData>
    <row r="1" spans="1:9" x14ac:dyDescent="0.25">
      <c r="A1" s="238" t="s">
        <v>418</v>
      </c>
      <c r="B1" s="238" t="s">
        <v>419</v>
      </c>
      <c r="C1" s="238"/>
      <c r="D1" s="238" t="s">
        <v>419</v>
      </c>
      <c r="E1" s="238" t="s">
        <v>420</v>
      </c>
    </row>
    <row r="2" spans="1:9" x14ac:dyDescent="0.25">
      <c r="A2" s="240" t="s">
        <v>525</v>
      </c>
      <c r="B2" s="258" t="s">
        <v>503</v>
      </c>
      <c r="D2" s="240" t="s">
        <v>513</v>
      </c>
      <c r="E2" s="240" t="s">
        <v>516</v>
      </c>
    </row>
    <row r="3" spans="1:9" x14ac:dyDescent="0.25">
      <c r="A3" s="240" t="s">
        <v>525</v>
      </c>
      <c r="B3" s="258" t="s">
        <v>471</v>
      </c>
      <c r="D3" s="240" t="s">
        <v>513</v>
      </c>
      <c r="E3" s="240" t="s">
        <v>521</v>
      </c>
    </row>
    <row r="4" spans="1:9" x14ac:dyDescent="0.25">
      <c r="A4" s="240" t="s">
        <v>525</v>
      </c>
      <c r="B4" s="258" t="s">
        <v>569</v>
      </c>
      <c r="D4" s="240" t="s">
        <v>513</v>
      </c>
      <c r="E4" s="240" t="s">
        <v>518</v>
      </c>
    </row>
    <row r="5" spans="1:9" x14ac:dyDescent="0.25">
      <c r="A5" s="240" t="s">
        <v>525</v>
      </c>
      <c r="B5" s="258" t="s">
        <v>421</v>
      </c>
      <c r="D5" s="240" t="s">
        <v>513</v>
      </c>
      <c r="E5" s="240" t="s">
        <v>520</v>
      </c>
    </row>
    <row r="6" spans="1:9" x14ac:dyDescent="0.25">
      <c r="A6" s="240" t="s">
        <v>525</v>
      </c>
      <c r="B6" s="258" t="s">
        <v>422</v>
      </c>
      <c r="D6" s="240" t="s">
        <v>513</v>
      </c>
      <c r="E6" s="240" t="s">
        <v>519</v>
      </c>
    </row>
    <row r="7" spans="1:9" x14ac:dyDescent="0.25">
      <c r="A7" s="240" t="s">
        <v>525</v>
      </c>
      <c r="B7" s="258" t="s">
        <v>570</v>
      </c>
      <c r="D7" s="240" t="s">
        <v>513</v>
      </c>
      <c r="E7" s="240" t="s">
        <v>517</v>
      </c>
    </row>
    <row r="8" spans="1:9" x14ac:dyDescent="0.25">
      <c r="A8" s="240" t="s">
        <v>525</v>
      </c>
      <c r="B8" s="258" t="s">
        <v>472</v>
      </c>
      <c r="D8" s="240" t="s">
        <v>513</v>
      </c>
      <c r="E8" s="240" t="s">
        <v>128</v>
      </c>
    </row>
    <row r="9" spans="1:9" x14ac:dyDescent="0.25">
      <c r="A9" s="240" t="s">
        <v>525</v>
      </c>
      <c r="B9" s="258" t="s">
        <v>568</v>
      </c>
      <c r="D9" s="241" t="s">
        <v>514</v>
      </c>
      <c r="E9" s="239" t="s">
        <v>516</v>
      </c>
    </row>
    <row r="10" spans="1:9" x14ac:dyDescent="0.25">
      <c r="A10" s="240" t="s">
        <v>525</v>
      </c>
      <c r="B10" s="240" t="s">
        <v>128</v>
      </c>
      <c r="D10" s="241" t="s">
        <v>514</v>
      </c>
      <c r="E10" s="241" t="s">
        <v>521</v>
      </c>
    </row>
    <row r="11" spans="1:9" x14ac:dyDescent="0.25">
      <c r="A11" s="239" t="s">
        <v>423</v>
      </c>
      <c r="B11" s="13" t="s">
        <v>459</v>
      </c>
      <c r="D11" s="241" t="s">
        <v>514</v>
      </c>
      <c r="E11" s="241" t="s">
        <v>518</v>
      </c>
    </row>
    <row r="12" spans="1:9" x14ac:dyDescent="0.25">
      <c r="A12" s="239" t="s">
        <v>423</v>
      </c>
      <c r="B12" s="13" t="s">
        <v>460</v>
      </c>
      <c r="D12" s="241" t="s">
        <v>514</v>
      </c>
      <c r="E12" s="239" t="s">
        <v>520</v>
      </c>
    </row>
    <row r="13" spans="1:9" x14ac:dyDescent="0.25">
      <c r="A13" s="239" t="s">
        <v>423</v>
      </c>
      <c r="B13" s="13" t="s">
        <v>424</v>
      </c>
      <c r="D13" s="241" t="s">
        <v>514</v>
      </c>
      <c r="E13" s="241" t="s">
        <v>519</v>
      </c>
    </row>
    <row r="14" spans="1:9" x14ac:dyDescent="0.25">
      <c r="A14" s="239" t="s">
        <v>423</v>
      </c>
      <c r="B14" s="13" t="s">
        <v>425</v>
      </c>
      <c r="D14" s="241" t="s">
        <v>514</v>
      </c>
      <c r="E14" s="241" t="s">
        <v>517</v>
      </c>
      <c r="I14"/>
    </row>
    <row r="15" spans="1:9" x14ac:dyDescent="0.25">
      <c r="A15" s="239" t="s">
        <v>423</v>
      </c>
      <c r="B15" s="13" t="s">
        <v>426</v>
      </c>
      <c r="D15" s="241" t="s">
        <v>514</v>
      </c>
      <c r="E15" s="241" t="s">
        <v>128</v>
      </c>
      <c r="I15"/>
    </row>
    <row r="16" spans="1:9" x14ac:dyDescent="0.25">
      <c r="A16" s="239" t="s">
        <v>423</v>
      </c>
      <c r="B16" s="13" t="s">
        <v>427</v>
      </c>
      <c r="D16" s="240" t="s">
        <v>515</v>
      </c>
      <c r="E16" s="240" t="s">
        <v>516</v>
      </c>
      <c r="I16"/>
    </row>
    <row r="17" spans="1:9" x14ac:dyDescent="0.25">
      <c r="A17" s="239" t="s">
        <v>423</v>
      </c>
      <c r="B17" s="13" t="s">
        <v>428</v>
      </c>
      <c r="D17" s="240" t="s">
        <v>515</v>
      </c>
      <c r="E17" s="240" t="s">
        <v>521</v>
      </c>
      <c r="I17"/>
    </row>
    <row r="18" spans="1:9" x14ac:dyDescent="0.25">
      <c r="A18" s="239" t="s">
        <v>423</v>
      </c>
      <c r="B18" s="13" t="s">
        <v>429</v>
      </c>
      <c r="D18" s="240" t="s">
        <v>515</v>
      </c>
      <c r="E18" s="240" t="s">
        <v>518</v>
      </c>
      <c r="I18"/>
    </row>
    <row r="19" spans="1:9" x14ac:dyDescent="0.25">
      <c r="A19" s="239" t="s">
        <v>423</v>
      </c>
      <c r="B19" s="13" t="s">
        <v>128</v>
      </c>
      <c r="D19" s="240" t="s">
        <v>515</v>
      </c>
      <c r="E19" s="240" t="s">
        <v>520</v>
      </c>
      <c r="I19"/>
    </row>
    <row r="20" spans="1:9" x14ac:dyDescent="0.25">
      <c r="A20" s="240" t="s">
        <v>455</v>
      </c>
      <c r="B20" s="240" t="s">
        <v>473</v>
      </c>
      <c r="D20" s="240" t="s">
        <v>515</v>
      </c>
      <c r="E20" s="240" t="s">
        <v>519</v>
      </c>
      <c r="I20"/>
    </row>
    <row r="21" spans="1:9" x14ac:dyDescent="0.25">
      <c r="A21" s="240" t="s">
        <v>455</v>
      </c>
      <c r="B21" s="240" t="s">
        <v>474</v>
      </c>
      <c r="D21" s="240" t="s">
        <v>515</v>
      </c>
      <c r="E21" s="240" t="s">
        <v>517</v>
      </c>
      <c r="I21"/>
    </row>
    <row r="22" spans="1:9" x14ac:dyDescent="0.25">
      <c r="A22" s="240" t="s">
        <v>455</v>
      </c>
      <c r="B22" s="240" t="s">
        <v>475</v>
      </c>
      <c r="D22" s="240" t="s">
        <v>515</v>
      </c>
      <c r="E22" s="240" t="s">
        <v>128</v>
      </c>
      <c r="I22"/>
    </row>
    <row r="23" spans="1:9" x14ac:dyDescent="0.25">
      <c r="A23" s="240" t="s">
        <v>455</v>
      </c>
      <c r="B23" s="240" t="s">
        <v>504</v>
      </c>
      <c r="D23" s="241" t="s">
        <v>128</v>
      </c>
      <c r="E23" s="241"/>
      <c r="I23"/>
    </row>
    <row r="24" spans="1:9" x14ac:dyDescent="0.25">
      <c r="A24" s="240" t="s">
        <v>455</v>
      </c>
      <c r="B24" s="240" t="s">
        <v>476</v>
      </c>
      <c r="D24" s="241"/>
      <c r="E24" s="241"/>
      <c r="I24"/>
    </row>
    <row r="25" spans="1:9" x14ac:dyDescent="0.25">
      <c r="A25" s="240" t="s">
        <v>455</v>
      </c>
      <c r="B25" s="240" t="s">
        <v>128</v>
      </c>
      <c r="D25" s="241"/>
      <c r="E25" s="241"/>
      <c r="I25"/>
    </row>
    <row r="26" spans="1:9" x14ac:dyDescent="0.25">
      <c r="A26" s="239" t="s">
        <v>431</v>
      </c>
      <c r="B26" s="239" t="s">
        <v>505</v>
      </c>
      <c r="D26" s="241"/>
      <c r="E26" s="241"/>
      <c r="I26"/>
    </row>
    <row r="27" spans="1:9" x14ac:dyDescent="0.25">
      <c r="A27" s="239" t="s">
        <v>431</v>
      </c>
      <c r="B27" s="239" t="s">
        <v>477</v>
      </c>
      <c r="D27" s="241"/>
      <c r="E27" s="241"/>
      <c r="I27"/>
    </row>
    <row r="28" spans="1:9" x14ac:dyDescent="0.25">
      <c r="A28" s="239" t="s">
        <v>431</v>
      </c>
      <c r="B28" s="239" t="s">
        <v>478</v>
      </c>
      <c r="D28" s="241"/>
      <c r="E28" s="241"/>
      <c r="I28"/>
    </row>
    <row r="29" spans="1:9" x14ac:dyDescent="0.25">
      <c r="A29" s="239" t="s">
        <v>431</v>
      </c>
      <c r="B29" s="239" t="s">
        <v>506</v>
      </c>
      <c r="D29" s="241"/>
      <c r="E29" s="241"/>
      <c r="I29"/>
    </row>
    <row r="30" spans="1:9" x14ac:dyDescent="0.25">
      <c r="A30" s="239" t="s">
        <v>431</v>
      </c>
      <c r="B30" s="239" t="s">
        <v>507</v>
      </c>
      <c r="D30" s="241"/>
      <c r="E30" s="241"/>
      <c r="I30"/>
    </row>
    <row r="31" spans="1:9" x14ac:dyDescent="0.25">
      <c r="A31" s="239" t="s">
        <v>431</v>
      </c>
      <c r="B31" s="239" t="s">
        <v>128</v>
      </c>
      <c r="D31" s="241"/>
      <c r="E31" s="241"/>
      <c r="I31"/>
    </row>
    <row r="32" spans="1:9" x14ac:dyDescent="0.25">
      <c r="A32" s="240" t="s">
        <v>433</v>
      </c>
      <c r="B32" s="240" t="s">
        <v>512</v>
      </c>
      <c r="D32" s="241"/>
      <c r="E32" s="241"/>
      <c r="I32"/>
    </row>
    <row r="33" spans="1:9" x14ac:dyDescent="0.25">
      <c r="A33" s="240" t="s">
        <v>433</v>
      </c>
      <c r="B33" s="240" t="s">
        <v>508</v>
      </c>
      <c r="D33" s="241"/>
      <c r="E33" s="241"/>
      <c r="I33"/>
    </row>
    <row r="34" spans="1:9" x14ac:dyDescent="0.25">
      <c r="A34" s="240" t="s">
        <v>433</v>
      </c>
      <c r="B34" s="240" t="s">
        <v>461</v>
      </c>
      <c r="D34" s="241"/>
      <c r="E34" s="241"/>
      <c r="I34"/>
    </row>
    <row r="35" spans="1:9" x14ac:dyDescent="0.25">
      <c r="A35" s="240" t="s">
        <v>433</v>
      </c>
      <c r="B35" s="240" t="s">
        <v>509</v>
      </c>
      <c r="D35" s="241"/>
      <c r="E35" s="241"/>
      <c r="I35"/>
    </row>
    <row r="36" spans="1:9" x14ac:dyDescent="0.25">
      <c r="A36" s="240" t="s">
        <v>433</v>
      </c>
      <c r="B36" s="240" t="s">
        <v>454</v>
      </c>
      <c r="I36"/>
    </row>
    <row r="37" spans="1:9" x14ac:dyDescent="0.25">
      <c r="A37" s="240" t="s">
        <v>433</v>
      </c>
      <c r="B37" s="240" t="s">
        <v>446</v>
      </c>
      <c r="I37"/>
    </row>
    <row r="38" spans="1:9" x14ac:dyDescent="0.25">
      <c r="A38" s="240" t="s">
        <v>433</v>
      </c>
      <c r="B38" s="240" t="s">
        <v>510</v>
      </c>
      <c r="I38"/>
    </row>
    <row r="39" spans="1:9" x14ac:dyDescent="0.25">
      <c r="A39" s="240" t="s">
        <v>433</v>
      </c>
      <c r="B39" s="240" t="s">
        <v>511</v>
      </c>
      <c r="I39"/>
    </row>
    <row r="40" spans="1:9" x14ac:dyDescent="0.25">
      <c r="A40" s="240" t="s">
        <v>433</v>
      </c>
      <c r="B40" s="240" t="s">
        <v>128</v>
      </c>
      <c r="I40"/>
    </row>
    <row r="41" spans="1:9" x14ac:dyDescent="0.25">
      <c r="A41" s="239" t="s">
        <v>522</v>
      </c>
      <c r="B41" s="239" t="s">
        <v>462</v>
      </c>
      <c r="I41"/>
    </row>
    <row r="42" spans="1:9" x14ac:dyDescent="0.25">
      <c r="A42" s="239" t="s">
        <v>522</v>
      </c>
      <c r="B42" s="239" t="s">
        <v>463</v>
      </c>
      <c r="I42"/>
    </row>
    <row r="43" spans="1:9" x14ac:dyDescent="0.25">
      <c r="A43" s="239" t="s">
        <v>522</v>
      </c>
      <c r="B43" s="239" t="s">
        <v>453</v>
      </c>
      <c r="I43"/>
    </row>
    <row r="44" spans="1:9" x14ac:dyDescent="0.25">
      <c r="A44" s="239" t="s">
        <v>522</v>
      </c>
      <c r="B44" s="239" t="s">
        <v>452</v>
      </c>
      <c r="I44"/>
    </row>
    <row r="45" spans="1:9" x14ac:dyDescent="0.25">
      <c r="A45" s="239" t="s">
        <v>522</v>
      </c>
      <c r="B45" s="239" t="s">
        <v>432</v>
      </c>
      <c r="I45"/>
    </row>
    <row r="46" spans="1:9" x14ac:dyDescent="0.25">
      <c r="A46" s="239" t="s">
        <v>522</v>
      </c>
      <c r="B46" s="239" t="s">
        <v>464</v>
      </c>
      <c r="I46"/>
    </row>
    <row r="47" spans="1:9" x14ac:dyDescent="0.25">
      <c r="A47" s="239" t="s">
        <v>522</v>
      </c>
      <c r="B47" s="239" t="s">
        <v>128</v>
      </c>
      <c r="I47"/>
    </row>
    <row r="48" spans="1:9" x14ac:dyDescent="0.25">
      <c r="A48" s="240" t="s">
        <v>456</v>
      </c>
      <c r="B48" s="240" t="s">
        <v>465</v>
      </c>
      <c r="I48"/>
    </row>
    <row r="49" spans="1:9" x14ac:dyDescent="0.25">
      <c r="A49" s="240" t="s">
        <v>456</v>
      </c>
      <c r="B49" s="240" t="s">
        <v>466</v>
      </c>
      <c r="I49"/>
    </row>
    <row r="50" spans="1:9" x14ac:dyDescent="0.25">
      <c r="A50" s="240" t="s">
        <v>456</v>
      </c>
      <c r="B50" s="240" t="s">
        <v>467</v>
      </c>
      <c r="I50"/>
    </row>
    <row r="51" spans="1:9" x14ac:dyDescent="0.25">
      <c r="A51" s="240" t="s">
        <v>456</v>
      </c>
      <c r="B51" s="240" t="s">
        <v>128</v>
      </c>
      <c r="I51"/>
    </row>
    <row r="52" spans="1:9" x14ac:dyDescent="0.25">
      <c r="A52" s="239" t="s">
        <v>434</v>
      </c>
      <c r="B52" s="239" t="s">
        <v>435</v>
      </c>
      <c r="I52"/>
    </row>
    <row r="53" spans="1:9" x14ac:dyDescent="0.25">
      <c r="A53" s="239" t="s">
        <v>434</v>
      </c>
      <c r="B53" s="239" t="s">
        <v>436</v>
      </c>
      <c r="I53"/>
    </row>
    <row r="54" spans="1:9" x14ac:dyDescent="0.25">
      <c r="A54" s="239" t="s">
        <v>434</v>
      </c>
      <c r="B54" s="239" t="s">
        <v>437</v>
      </c>
      <c r="E54"/>
      <c r="I54"/>
    </row>
    <row r="55" spans="1:9" x14ac:dyDescent="0.25">
      <c r="A55" s="239" t="s">
        <v>434</v>
      </c>
      <c r="B55" s="239" t="s">
        <v>438</v>
      </c>
      <c r="E55"/>
      <c r="I55"/>
    </row>
    <row r="56" spans="1:9" x14ac:dyDescent="0.25">
      <c r="A56" s="239" t="s">
        <v>434</v>
      </c>
      <c r="B56" s="239" t="s">
        <v>439</v>
      </c>
      <c r="E56"/>
      <c r="I56"/>
    </row>
    <row r="57" spans="1:9" x14ac:dyDescent="0.25">
      <c r="A57" s="239" t="s">
        <v>434</v>
      </c>
      <c r="B57" s="239" t="s">
        <v>128</v>
      </c>
      <c r="E57"/>
      <c r="I57"/>
    </row>
    <row r="58" spans="1:9" x14ac:dyDescent="0.25">
      <c r="A58" s="240" t="s">
        <v>430</v>
      </c>
      <c r="B58" s="240" t="s">
        <v>513</v>
      </c>
      <c r="E58"/>
      <c r="I58"/>
    </row>
    <row r="59" spans="1:9" x14ac:dyDescent="0.25">
      <c r="A59" s="240" t="s">
        <v>430</v>
      </c>
      <c r="B59" s="240" t="s">
        <v>514</v>
      </c>
      <c r="E59"/>
      <c r="I59"/>
    </row>
    <row r="60" spans="1:9" x14ac:dyDescent="0.25">
      <c r="A60" s="240" t="s">
        <v>430</v>
      </c>
      <c r="B60" s="240" t="s">
        <v>515</v>
      </c>
      <c r="E60"/>
      <c r="I60"/>
    </row>
    <row r="61" spans="1:9" x14ac:dyDescent="0.25">
      <c r="A61" s="240" t="s">
        <v>430</v>
      </c>
      <c r="B61" s="240" t="s">
        <v>128</v>
      </c>
      <c r="E61"/>
      <c r="I61"/>
    </row>
    <row r="62" spans="1:9" x14ac:dyDescent="0.25">
      <c r="A62" s="239" t="s">
        <v>457</v>
      </c>
      <c r="B62" s="239" t="s">
        <v>440</v>
      </c>
      <c r="E62"/>
      <c r="I62"/>
    </row>
    <row r="63" spans="1:9" x14ac:dyDescent="0.25">
      <c r="A63" s="239" t="s">
        <v>457</v>
      </c>
      <c r="B63" s="239" t="s">
        <v>468</v>
      </c>
      <c r="E63"/>
      <c r="I63"/>
    </row>
    <row r="64" spans="1:9" x14ac:dyDescent="0.25">
      <c r="A64" s="239" t="s">
        <v>457</v>
      </c>
      <c r="B64" s="239" t="s">
        <v>441</v>
      </c>
      <c r="E64"/>
      <c r="I64"/>
    </row>
    <row r="65" spans="1:9" x14ac:dyDescent="0.25">
      <c r="A65" s="239" t="s">
        <v>457</v>
      </c>
      <c r="B65" s="239" t="s">
        <v>571</v>
      </c>
      <c r="E65"/>
      <c r="I65"/>
    </row>
    <row r="66" spans="1:9" x14ac:dyDescent="0.25">
      <c r="A66" s="239" t="s">
        <v>457</v>
      </c>
      <c r="B66" s="239" t="s">
        <v>442</v>
      </c>
      <c r="E66"/>
      <c r="I66"/>
    </row>
    <row r="67" spans="1:9" x14ac:dyDescent="0.25">
      <c r="A67" s="239" t="s">
        <v>457</v>
      </c>
      <c r="B67" s="239" t="s">
        <v>128</v>
      </c>
      <c r="E67"/>
      <c r="I67"/>
    </row>
    <row r="68" spans="1:9" x14ac:dyDescent="0.25">
      <c r="A68" s="240" t="s">
        <v>458</v>
      </c>
      <c r="B68" s="240" t="s">
        <v>469</v>
      </c>
      <c r="E68"/>
      <c r="I68"/>
    </row>
    <row r="69" spans="1:9" x14ac:dyDescent="0.25">
      <c r="A69" s="240" t="s">
        <v>458</v>
      </c>
      <c r="B69" s="240" t="s">
        <v>451</v>
      </c>
      <c r="E69"/>
      <c r="I69"/>
    </row>
    <row r="70" spans="1:9" x14ac:dyDescent="0.25">
      <c r="A70" s="240" t="s">
        <v>458</v>
      </c>
      <c r="B70" s="240" t="s">
        <v>443</v>
      </c>
      <c r="E70"/>
      <c r="I70"/>
    </row>
    <row r="71" spans="1:9" x14ac:dyDescent="0.25">
      <c r="A71" s="240" t="s">
        <v>458</v>
      </c>
      <c r="B71" s="240" t="s">
        <v>470</v>
      </c>
      <c r="E71"/>
      <c r="I71"/>
    </row>
    <row r="72" spans="1:9" x14ac:dyDescent="0.25">
      <c r="A72" s="240" t="s">
        <v>458</v>
      </c>
      <c r="B72" s="240" t="s">
        <v>128</v>
      </c>
      <c r="E72"/>
      <c r="I72"/>
    </row>
    <row r="73" spans="1:9" x14ac:dyDescent="0.25">
      <c r="A73" s="239" t="s">
        <v>444</v>
      </c>
      <c r="B73" s="239" t="s">
        <v>445</v>
      </c>
      <c r="E73"/>
      <c r="I73"/>
    </row>
    <row r="74" spans="1:9" x14ac:dyDescent="0.25">
      <c r="A74" s="239" t="s">
        <v>444</v>
      </c>
      <c r="B74" s="239" t="s">
        <v>446</v>
      </c>
      <c r="E74"/>
      <c r="I74"/>
    </row>
    <row r="75" spans="1:9" x14ac:dyDescent="0.25">
      <c r="A75" s="239" t="s">
        <v>444</v>
      </c>
      <c r="B75" s="239" t="s">
        <v>447</v>
      </c>
      <c r="E75"/>
      <c r="I75"/>
    </row>
    <row r="76" spans="1:9" x14ac:dyDescent="0.25">
      <c r="A76" s="239" t="s">
        <v>444</v>
      </c>
      <c r="B76" s="239" t="s">
        <v>448</v>
      </c>
      <c r="E76"/>
      <c r="I76"/>
    </row>
    <row r="77" spans="1:9" x14ac:dyDescent="0.25">
      <c r="A77" s="239" t="s">
        <v>444</v>
      </c>
      <c r="B77" s="239" t="s">
        <v>449</v>
      </c>
      <c r="E77"/>
      <c r="I77"/>
    </row>
    <row r="78" spans="1:9" x14ac:dyDescent="0.25">
      <c r="A78" s="239" t="s">
        <v>444</v>
      </c>
      <c r="B78" s="239" t="s">
        <v>479</v>
      </c>
      <c r="E78"/>
      <c r="I78"/>
    </row>
    <row r="79" spans="1:9" x14ac:dyDescent="0.25">
      <c r="A79" s="239" t="s">
        <v>444</v>
      </c>
      <c r="B79" s="239" t="s">
        <v>450</v>
      </c>
      <c r="E79"/>
      <c r="I79"/>
    </row>
    <row r="80" spans="1:9" x14ac:dyDescent="0.25">
      <c r="A80" s="239" t="s">
        <v>444</v>
      </c>
      <c r="B80" s="239" t="s">
        <v>128</v>
      </c>
      <c r="E80"/>
      <c r="I80"/>
    </row>
    <row r="81" spans="1:5" x14ac:dyDescent="0.25">
      <c r="A81" s="240" t="s">
        <v>128</v>
      </c>
      <c r="B81" s="240"/>
      <c r="E81"/>
    </row>
    <row r="82" spans="1:5" x14ac:dyDescent="0.25">
      <c r="E82"/>
    </row>
    <row r="83" spans="1:5" x14ac:dyDescent="0.25">
      <c r="E83"/>
    </row>
    <row r="84" spans="1:5" x14ac:dyDescent="0.25">
      <c r="E84"/>
    </row>
    <row r="85" spans="1:5" x14ac:dyDescent="0.25">
      <c r="E85"/>
    </row>
    <row r="86" spans="1:5" x14ac:dyDescent="0.25">
      <c r="E86"/>
    </row>
    <row r="87" spans="1:5" x14ac:dyDescent="0.25">
      <c r="E87"/>
    </row>
    <row r="88" spans="1:5" x14ac:dyDescent="0.25">
      <c r="E88"/>
    </row>
    <row r="89" spans="1:5" x14ac:dyDescent="0.25">
      <c r="E89"/>
    </row>
    <row r="90" spans="1:5" x14ac:dyDescent="0.25">
      <c r="E90"/>
    </row>
    <row r="91" spans="1:5" x14ac:dyDescent="0.25">
      <c r="E91"/>
    </row>
    <row r="92" spans="1:5" x14ac:dyDescent="0.25">
      <c r="E92"/>
    </row>
    <row r="93" spans="1:5" x14ac:dyDescent="0.25">
      <c r="E93"/>
    </row>
    <row r="94" spans="1:5" x14ac:dyDescent="0.25">
      <c r="E94"/>
    </row>
    <row r="95" spans="1:5" x14ac:dyDescent="0.25">
      <c r="E95"/>
    </row>
    <row r="96" spans="1:5" x14ac:dyDescent="0.25">
      <c r="E96"/>
    </row>
    <row r="97" spans="5:8" x14ac:dyDescent="0.25">
      <c r="E97"/>
    </row>
    <row r="98" spans="5:8" x14ac:dyDescent="0.25">
      <c r="E98"/>
    </row>
    <row r="99" spans="5:8" x14ac:dyDescent="0.25">
      <c r="E99"/>
    </row>
    <row r="100" spans="5:8" x14ac:dyDescent="0.25">
      <c r="E100"/>
    </row>
    <row r="101" spans="5:8" x14ac:dyDescent="0.25">
      <c r="E101"/>
      <c r="H101" s="239" t="s">
        <v>481</v>
      </c>
    </row>
    <row r="102" spans="5:8" x14ac:dyDescent="0.25">
      <c r="E102"/>
      <c r="H102" s="239" t="s">
        <v>482</v>
      </c>
    </row>
    <row r="103" spans="5:8" x14ac:dyDescent="0.25">
      <c r="E103"/>
      <c r="H103" s="239" t="s">
        <v>483</v>
      </c>
    </row>
    <row r="104" spans="5:8" x14ac:dyDescent="0.25">
      <c r="E104"/>
      <c r="H104" s="239" t="s">
        <v>484</v>
      </c>
    </row>
    <row r="105" spans="5:8" x14ac:dyDescent="0.25">
      <c r="E105"/>
      <c r="H105" s="239" t="s">
        <v>485</v>
      </c>
    </row>
    <row r="106" spans="5:8" x14ac:dyDescent="0.25">
      <c r="E106"/>
      <c r="H106" s="239" t="s">
        <v>486</v>
      </c>
    </row>
    <row r="107" spans="5:8" x14ac:dyDescent="0.25">
      <c r="E107"/>
      <c r="H107" s="239" t="s">
        <v>480</v>
      </c>
    </row>
    <row r="108" spans="5:8" x14ac:dyDescent="0.25">
      <c r="E108"/>
    </row>
    <row r="109" spans="5:8" x14ac:dyDescent="0.25">
      <c r="E109"/>
      <c r="H109" s="239" t="s">
        <v>487</v>
      </c>
    </row>
    <row r="110" spans="5:8" x14ac:dyDescent="0.25">
      <c r="E110"/>
      <c r="H110" s="239" t="s">
        <v>488</v>
      </c>
    </row>
    <row r="111" spans="5:8" x14ac:dyDescent="0.25">
      <c r="E111"/>
      <c r="H111" s="239" t="s">
        <v>489</v>
      </c>
    </row>
    <row r="112" spans="5:8" x14ac:dyDescent="0.25">
      <c r="E112"/>
      <c r="H112" s="239" t="s">
        <v>490</v>
      </c>
    </row>
    <row r="113" spans="5:8" x14ac:dyDescent="0.25">
      <c r="E113"/>
      <c r="H113" s="239" t="s">
        <v>491</v>
      </c>
    </row>
    <row r="114" spans="5:8" x14ac:dyDescent="0.25">
      <c r="E114"/>
      <c r="H114" s="239" t="s">
        <v>492</v>
      </c>
    </row>
    <row r="115" spans="5:8" x14ac:dyDescent="0.25">
      <c r="E115"/>
    </row>
    <row r="116" spans="5:8" x14ac:dyDescent="0.25">
      <c r="E116"/>
      <c r="H116" s="239" t="s">
        <v>493</v>
      </c>
    </row>
    <row r="117" spans="5:8" x14ac:dyDescent="0.25">
      <c r="E117"/>
      <c r="H117" s="239" t="s">
        <v>494</v>
      </c>
    </row>
    <row r="118" spans="5:8" x14ac:dyDescent="0.25">
      <c r="E118"/>
      <c r="H118" s="239" t="s">
        <v>495</v>
      </c>
    </row>
    <row r="119" spans="5:8" x14ac:dyDescent="0.25">
      <c r="E119"/>
      <c r="H119" s="239" t="s">
        <v>496</v>
      </c>
    </row>
    <row r="120" spans="5:8" x14ac:dyDescent="0.25">
      <c r="E120"/>
      <c r="H120" s="239" t="s">
        <v>497</v>
      </c>
    </row>
    <row r="121" spans="5:8" x14ac:dyDescent="0.25">
      <c r="H121" s="239" t="s">
        <v>498</v>
      </c>
    </row>
    <row r="122" spans="5:8" x14ac:dyDescent="0.25">
      <c r="H122" s="239" t="s">
        <v>499</v>
      </c>
    </row>
    <row r="123" spans="5:8" x14ac:dyDescent="0.25">
      <c r="H123" s="239" t="s">
        <v>500</v>
      </c>
    </row>
    <row r="124" spans="5:8" x14ac:dyDescent="0.25">
      <c r="H124" s="239" t="s">
        <v>501</v>
      </c>
    </row>
    <row r="126" spans="5:8" x14ac:dyDescent="0.25">
      <c r="H126" s="239" t="s">
        <v>502</v>
      </c>
    </row>
  </sheetData>
  <sortState xmlns:xlrd2="http://schemas.microsoft.com/office/spreadsheetml/2017/richdata2" ref="B2:B10">
    <sortCondition ref="B2:B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45</vt:i4>
      </vt:variant>
    </vt:vector>
  </HeadingPairs>
  <TitlesOfParts>
    <vt:vector size="52" baseType="lpstr">
      <vt:lpstr>Contact</vt:lpstr>
      <vt:lpstr>Summary</vt:lpstr>
      <vt:lpstr>Facility_Information</vt:lpstr>
      <vt:lpstr>Event_and_Consequence</vt:lpstr>
      <vt:lpstr>Drop_downs</vt:lpstr>
      <vt:lpstr>PoR Detail Validation</vt:lpstr>
      <vt:lpstr>Causal Factors</vt:lpstr>
      <vt:lpstr>'Causal Factors'!_Hlk16781793</vt:lpstr>
      <vt:lpstr>'Causal Factors'!_Hlk16781829</vt:lpstr>
      <vt:lpstr>_PRD1</vt:lpstr>
      <vt:lpstr>_PRD2</vt:lpstr>
      <vt:lpstr>AcuteRel1</vt:lpstr>
      <vt:lpstr>AcuteRel2</vt:lpstr>
      <vt:lpstr>AcuteRelease</vt:lpstr>
      <vt:lpstr>AcuteRelT1</vt:lpstr>
      <vt:lpstr>AcuteRelT2</vt:lpstr>
      <vt:lpstr>'Causal Factors'!AFMP_Use_Only</vt:lpstr>
      <vt:lpstr>AFMP_Use_Only</vt:lpstr>
      <vt:lpstr>'Causal Factors'!Evacuation</vt:lpstr>
      <vt:lpstr>Evacuation</vt:lpstr>
      <vt:lpstr>FacilityType</vt:lpstr>
      <vt:lpstr>Fire</vt:lpstr>
      <vt:lpstr>Fire1</vt:lpstr>
      <vt:lpstr>'Causal Factors'!Fire2</vt:lpstr>
      <vt:lpstr>Fire2</vt:lpstr>
      <vt:lpstr>General</vt:lpstr>
      <vt:lpstr>GeneralChem</vt:lpstr>
      <vt:lpstr>'Causal Factors'!InorOutdoor</vt:lpstr>
      <vt:lpstr>InorOutdoor</vt:lpstr>
      <vt:lpstr>'Causal Factors'!MaterialType</vt:lpstr>
      <vt:lpstr>MaterialType</vt:lpstr>
      <vt:lpstr>'Causal Factors'!ModeofOperation</vt:lpstr>
      <vt:lpstr>ModeofOperation</vt:lpstr>
      <vt:lpstr>'Causal Factors'!NoEvents</vt:lpstr>
      <vt:lpstr>NoEvents</vt:lpstr>
      <vt:lpstr>'Causal Factors'!Normal_Operation</vt:lpstr>
      <vt:lpstr>Normal_Operation</vt:lpstr>
      <vt:lpstr>'Causal Factors'!OpStatus</vt:lpstr>
      <vt:lpstr>OpStatus</vt:lpstr>
      <vt:lpstr>'Causal Factors'!Petrochemical</vt:lpstr>
      <vt:lpstr>Petrochemical</vt:lpstr>
      <vt:lpstr>'Causal Factors'!PointofRelease</vt:lpstr>
      <vt:lpstr>PointofRelease</vt:lpstr>
      <vt:lpstr>PRD</vt:lpstr>
      <vt:lpstr>'Causal Factors'!PRDsub1</vt:lpstr>
      <vt:lpstr>PRDsub1</vt:lpstr>
      <vt:lpstr>'Causal Factors'!PRDsub2</vt:lpstr>
      <vt:lpstr>PRDsub2</vt:lpstr>
      <vt:lpstr>Processes</vt:lpstr>
      <vt:lpstr>'Causal Factors'!Refining</vt:lpstr>
      <vt:lpstr>Refining</vt:lpstr>
      <vt:lpstr>Tier2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</dc:creator>
  <cp:lastModifiedBy>Lex Carlson</cp:lastModifiedBy>
  <cp:lastPrinted>2017-02-28T16:45:49Z</cp:lastPrinted>
  <dcterms:created xsi:type="dcterms:W3CDTF">2010-02-23T03:38:56Z</dcterms:created>
  <dcterms:modified xsi:type="dcterms:W3CDTF">2021-12-09T22:10:27Z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FullCircleBudget.WB.Disabled">
    <vt:bool>true</vt:bool>
  </property>
</Properties>
</file>